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1FBF9D63-0CE3-46AC-991F-FC9108854CD7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SVERWEIS" sheetId="1" r:id="rId1"/>
    <sheet name="SVERWEIS (LÖ)" sheetId="2" r:id="rId2"/>
    <sheet name="für Provision" sheetId="3" r:id="rId3"/>
    <sheet name="für Provision (LÖ)" sheetId="4" r:id="rId4"/>
    <sheet name="WVERWEIS" sheetId="5" r:id="rId5"/>
    <sheet name="VERGLEICH" sheetId="6" r:id="rId6"/>
    <sheet name="INDEX" sheetId="7" r:id="rId7"/>
    <sheet name="BEREICH.VERSCHIEBEN Demo" sheetId="8" r:id="rId8"/>
    <sheet name="BEREICH.VERSCHIEBEN Anwendung" sheetId="9" r:id="rId9"/>
    <sheet name="BEREICH.VERSCHIEBEN Anwendu LÖ" sheetId="10" r:id="rId10"/>
  </sheets>
  <definedNames>
    <definedName name="_xlnm._FilterDatabase" localSheetId="9" hidden="1">'BEREICH.VERSCHIEBEN Anwendu LÖ'!$A$3:$E$14</definedName>
    <definedName name="_xlnm._FilterDatabase" localSheetId="8" hidden="1">'BEREICH.VERSCHIEBEN Anwendung'!$A$3:$E$13</definedName>
    <definedName name="Personalliste" localSheetId="9">Tabelle24[#All]</definedName>
    <definedName name="Personalliste">Tabelle2[#All]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0" l="1"/>
  <c r="G9" i="10"/>
  <c r="G5" i="10"/>
  <c r="G13" i="9"/>
  <c r="G5" i="9"/>
  <c r="G9" i="9"/>
  <c r="F11" i="8" l="1"/>
  <c r="F9" i="8"/>
  <c r="F8" i="8"/>
  <c r="F7" i="8"/>
  <c r="F6" i="8"/>
  <c r="F5" i="8"/>
  <c r="F5" i="7"/>
  <c r="F9" i="7" s="1"/>
  <c r="F7" i="6"/>
  <c r="F6" i="6"/>
  <c r="F5" i="6"/>
  <c r="F4" i="6"/>
  <c r="F8" i="7" l="1"/>
  <c r="C12" i="5"/>
  <c r="E5" i="4"/>
  <c r="H7" i="2"/>
  <c r="H6" i="2"/>
  <c r="H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5" authorId="0" shapeId="0" xr:uid="{00000000-0006-0000-0200-000001000000}">
      <text>
        <r>
          <rPr>
            <sz val="9"/>
            <color indexed="81"/>
            <rFont val="Tahoma"/>
            <family val="2"/>
          </rPr>
          <t>=SVERWEIS(H3;A3:E14;2;0)</t>
        </r>
      </text>
    </comment>
    <comment ref="H6" authorId="0" shapeId="0" xr:uid="{00000000-0006-0000-0200-000002000000}">
      <text>
        <r>
          <rPr>
            <sz val="9"/>
            <color indexed="81"/>
            <rFont val="Tahoma"/>
            <family val="2"/>
          </rPr>
          <t>=SVERWEIS(H3;A3:E14;3;0)</t>
        </r>
      </text>
    </comment>
    <comment ref="H7" authorId="0" shapeId="0" xr:uid="{00000000-0006-0000-0200-000003000000}">
      <text>
        <r>
          <rPr>
            <sz val="9"/>
            <color indexed="81"/>
            <rFont val="Tahoma"/>
            <family val="2"/>
          </rPr>
          <t>=VERKETTEN(SVERWEIS(H3;A3:E14;3;0);" ";SVERWEIS(H3;A3:E14;2;0))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400-000001000000}">
      <text>
        <r>
          <rPr>
            <sz val="9"/>
            <color indexed="81"/>
            <rFont val="Tahoma"/>
            <family val="2"/>
          </rPr>
          <t>=SVERWEIS(D5;A3:B7;2)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C12" authorId="0" shapeId="0" xr:uid="{00000000-0006-0000-0500-000001000000}">
      <text>
        <r>
          <rPr>
            <sz val="9"/>
            <color indexed="81"/>
            <rFont val="Tahoma"/>
            <family val="2"/>
          </rPr>
          <t>=WVERWEIS(C11;A1:L5;2;0)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F4" authorId="0" shapeId="0" xr:uid="{00000000-0006-0000-0600-000001000000}">
      <text>
        <r>
          <rPr>
            <sz val="9"/>
            <color indexed="81"/>
            <rFont val="Tahoma"/>
            <family val="2"/>
          </rPr>
          <t>=VERGLEICH(203;C4:C16;-1)</t>
        </r>
      </text>
    </comment>
    <comment ref="F5" authorId="0" shapeId="0" xr:uid="{00000000-0006-0000-0600-000002000000}">
      <text>
        <r>
          <rPr>
            <sz val="9"/>
            <color indexed="81"/>
            <rFont val="Tahoma"/>
            <family val="2"/>
          </rPr>
          <t xml:space="preserve">=VERGLEICH(2013;B4:B16;0)
</t>
        </r>
      </text>
    </comment>
    <comment ref="F6" authorId="0" shapeId="0" xr:uid="{00000000-0006-0000-0600-000003000000}">
      <text>
        <r>
          <rPr>
            <sz val="9"/>
            <color indexed="81"/>
            <rFont val="Tahoma"/>
            <family val="2"/>
          </rPr>
          <t xml:space="preserve">=VERGLEICH(2012,5;B4:B16;0)
</t>
        </r>
      </text>
    </comment>
    <comment ref="F7" authorId="0" shapeId="0" xr:uid="{00000000-0006-0000-0600-000004000000}">
      <text>
        <r>
          <rPr>
            <sz val="9"/>
            <color indexed="81"/>
            <rFont val="Tahoma"/>
            <family val="2"/>
          </rPr>
          <t>=VERGLEICH(203,5;C4:C16;0)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F5" authorId="0" shapeId="0" xr:uid="{00000000-0006-0000-0000-000001000000}">
      <text>
        <r>
          <rPr>
            <sz val="9"/>
            <color indexed="81"/>
            <rFont val="Tahoma"/>
            <family val="2"/>
          </rPr>
          <t>=VERGLEICH(F5;A5:A17)</t>
        </r>
      </text>
    </comment>
    <comment ref="F8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=INDEX(A5:C17;F5;2)
</t>
        </r>
      </text>
    </comment>
    <comment ref="F9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=INDEX(A5:C17;F5;3)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F5" authorId="0" shapeId="0" xr:uid="{00000000-0006-0000-0700-000001000000}">
      <text>
        <r>
          <rPr>
            <sz val="9"/>
            <color indexed="81"/>
            <rFont val="Segoe UI"/>
            <family val="2"/>
          </rPr>
          <t>=BEREICH.VERSCHIEBEN($A$5;B5;C5)</t>
        </r>
      </text>
    </comment>
    <comment ref="F11" authorId="0" shapeId="0" xr:uid="{00000000-0006-0000-0700-000002000000}">
      <text>
        <r>
          <rPr>
            <sz val="9"/>
            <color indexed="81"/>
            <rFont val="Tahoma"/>
            <family val="2"/>
          </rPr>
          <t>"Bilde die SUMME von dem 
BEREICH(Ausgangspunkt A5;
Zeilenverschieben B6; 
Spaltenverschieben C7;
Höhe 2;
Breite 2)"
als Formel:
=SUMME(BEREICH.VERSCHIEBEN(A5;B6;C7;2;2))</t>
        </r>
      </text>
    </comment>
  </commentList>
</comments>
</file>

<file path=xl/sharedStrings.xml><?xml version="1.0" encoding="utf-8"?>
<sst xmlns="http://schemas.openxmlformats.org/spreadsheetml/2006/main" count="249" uniqueCount="72">
  <si>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</si>
  <si>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</si>
  <si>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</si>
  <si>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</si>
  <si>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</si>
  <si>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</si>
  <si>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</si>
  <si>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</si>
  <si>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</si>
  <si>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</si>
  <si>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</si>
  <si>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</si>
  <si>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Name</t>
  </si>
  <si>
    <t>De Jong</t>
  </si>
  <si>
    <t>Frank</t>
  </si>
  <si>
    <t>Vorname</t>
  </si>
  <si>
    <t>Reithofer</t>
  </si>
  <si>
    <t>Gregor</t>
  </si>
  <si>
    <t>Vorname und Name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</si>
  <si>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</si>
  <si>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</si>
  <si>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</si>
  <si>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</si>
  <si>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</si>
  <si>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</si>
  <si>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</si>
  <si>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</si>
  <si>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</si>
  <si>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</si>
  <si>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</si>
  <si>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</si>
  <si>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</si>
  <si>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</si>
  <si>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</si>
  <si>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</si>
  <si>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</si>
  <si>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Provisionsstaffel</t>
  </si>
  <si>
    <t>Umsatz</t>
  </si>
  <si>
    <t>Prov in %</t>
  </si>
  <si>
    <t>Prov Satz</t>
  </si>
  <si>
    <t>PersNr</t>
  </si>
  <si>
    <t>Gehalt</t>
  </si>
  <si>
    <t>Funktion VERGLEICH()</t>
  </si>
  <si>
    <t>Relativer Bezug</t>
  </si>
  <si>
    <t>Jahr</t>
  </si>
  <si>
    <t>Mitarbeiter</t>
  </si>
  <si>
    <t>Die gesuchte Zahl:</t>
  </si>
  <si>
    <t>203 ist in der Zeile</t>
  </si>
  <si>
    <t>2013 ist in der Zeile</t>
  </si>
  <si>
    <t>2012,5  ist in der Zeile</t>
  </si>
  <si>
    <t>203,5 ist in der Zeile</t>
  </si>
  <si>
    <t>Funktion INDEX()</t>
  </si>
  <si>
    <t>Arbeitsstunden</t>
  </si>
  <si>
    <t>Jahreszahl</t>
  </si>
  <si>
    <t>die gesuchte Jahreszahl steht in Zeile</t>
  </si>
  <si>
    <t xml:space="preserve">wieviel Mitarbeiter waren im Jahr </t>
  </si>
  <si>
    <t xml:space="preserve">wieviel Arbeitsstunden waren im Jahr </t>
  </si>
  <si>
    <t>Funktion BEREICH.VERSCHIEBEN()</t>
  </si>
  <si>
    <t>Bezug</t>
  </si>
  <si>
    <t>Zeilen</t>
  </si>
  <si>
    <t>Spalten</t>
  </si>
  <si>
    <t>Höhe</t>
  </si>
  <si>
    <t>Breite</t>
  </si>
  <si>
    <t>BEREICH.VERSCHIEBEN()</t>
  </si>
  <si>
    <t>Ausgangspunkt</t>
  </si>
  <si>
    <t>=BEREICH.VERSCHIEBEN($A$4;;;ANZAHL($A:$A);5)</t>
  </si>
  <si>
    <t>ANZAHL()</t>
  </si>
  <si>
    <t>=ANZAHL($A:$A)</t>
  </si>
  <si>
    <t>SVERWEIS()</t>
  </si>
  <si>
    <t>=SVERWEIS(110;Personalliste;2;0)</t>
  </si>
  <si>
    <t>Mitrovic</t>
  </si>
  <si>
    <t>Frantischek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</si>
</sst>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&quot;ab&quot;* #,##0.00"/>
    <numFmt numFmtId="166" formatCode="_-* #,##0.00\ _€_-;\-* #,##0.00\ _€_-;_-* &quot;-&quot;??\ _€_-;_-@_-"/>
    <numFmt numFmtId="167" formatCode="#,##0_ ;\-#,##0\ 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rgb="FF0070C0"/>
      <name val="Calibri"/>
      <family val="2"/>
      <scheme val="minor"/>
    </font>
    <font>
      <sz val="9"/>
      <color indexed="81"/>
      <name val="Segoe UI"/>
      <family val="2"/>
    </font>
    <font>
      <b/>
      <sz val="11"/>
      <color indexed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 style="medium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medium">
        <color rgb="FFFF0000"/>
      </right>
      <top style="medium">
        <color rgb="FFFF0000"/>
      </top>
      <bottom style="thin">
        <color rgb="FFFF0000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/>
    <xf numFmtId="0" fontId="5" fillId="3" borderId="0" xfId="0" applyFont="1" applyFill="1"/>
    <xf numFmtId="0" fontId="0" fillId="0" borderId="1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0" fontId="0" fillId="0" borderId="1" xfId="0" applyBorder="1" applyAlignment="1"/>
    <xf numFmtId="0" fontId="0" fillId="0" borderId="0" xfId="0" applyAlignment="1"/>
    <xf numFmtId="0" fontId="0" fillId="0" borderId="1" xfId="0" applyBorder="1"/>
    <xf numFmtId="0" fontId="5" fillId="3" borderId="0" xfId="0" applyFont="1" applyFill="1" applyBorder="1"/>
    <xf numFmtId="0" fontId="5" fillId="0" borderId="0" xfId="0" applyFont="1" applyBorder="1"/>
    <xf numFmtId="0" fontId="0" fillId="0" borderId="2" xfId="0" applyBorder="1" applyAlignment="1">
      <alignment horizontal="center"/>
    </xf>
    <xf numFmtId="0" fontId="2" fillId="2" borderId="0" xfId="0" applyFont="1" applyFill="1" applyBorder="1"/>
    <xf numFmtId="0" fontId="0" fillId="0" borderId="3" xfId="0" applyBorder="1" applyAlignment="1">
      <alignment horizontal="center"/>
    </xf>
    <xf numFmtId="165" fontId="0" fillId="0" borderId="0" xfId="0" applyNumberFormat="1"/>
    <xf numFmtId="10" fontId="0" fillId="0" borderId="0" xfId="0" applyNumberFormat="1"/>
    <xf numFmtId="0" fontId="7" fillId="0" borderId="0" xfId="0" applyFont="1" applyAlignment="1">
      <alignment horizontal="center"/>
    </xf>
    <xf numFmtId="164" fontId="0" fillId="0" borderId="0" xfId="1" applyFont="1"/>
    <xf numFmtId="10" fontId="0" fillId="0" borderId="1" xfId="2" applyNumberFormat="1" applyFont="1" applyBorder="1"/>
    <xf numFmtId="10" fontId="0" fillId="0" borderId="0" xfId="2" applyNumberFormat="1" applyFont="1"/>
    <xf numFmtId="0" fontId="4" fillId="2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64" fontId="4" fillId="2" borderId="9" xfId="1" applyFont="1" applyFill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0" fontId="0" fillId="4" borderId="0" xfId="0" applyFill="1"/>
    <xf numFmtId="0" fontId="0" fillId="0" borderId="0" xfId="0" applyAlignment="1">
      <alignment horizontal="center"/>
    </xf>
    <xf numFmtId="0" fontId="9" fillId="5" borderId="0" xfId="0" applyFont="1" applyFill="1"/>
    <xf numFmtId="0" fontId="0" fillId="6" borderId="0" xfId="0" applyFill="1" applyAlignment="1">
      <alignment horizontal="center"/>
    </xf>
    <xf numFmtId="167" fontId="0" fillId="0" borderId="0" xfId="3" applyNumberFormat="1" applyFont="1"/>
    <xf numFmtId="0" fontId="4" fillId="2" borderId="0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0" fillId="8" borderId="1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8" borderId="2" xfId="0" applyFont="1" applyFill="1" applyBorder="1"/>
    <xf numFmtId="0" fontId="0" fillId="0" borderId="0" xfId="0" applyFill="1" applyBorder="1"/>
    <xf numFmtId="0" fontId="10" fillId="8" borderId="0" xfId="0" applyFont="1" applyFill="1"/>
    <xf numFmtId="0" fontId="0" fillId="9" borderId="0" xfId="0" applyFill="1"/>
    <xf numFmtId="0" fontId="0" fillId="0" borderId="0" xfId="0" applyFont="1"/>
    <xf numFmtId="0" fontId="0" fillId="0" borderId="0" xfId="0" applyFont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/>
    <xf numFmtId="0" fontId="0" fillId="0" borderId="0" xfId="0" applyFont="1" applyAlignment="1">
      <alignment horizontal="center"/>
    </xf>
    <xf numFmtId="0" fontId="0" fillId="0" borderId="0" xfId="0" quotePrefix="1" applyFont="1"/>
    <xf numFmtId="0" fontId="5" fillId="10" borderId="13" xfId="0" applyFont="1" applyFill="1" applyBorder="1" applyAlignment="1">
      <alignment horizontal="left"/>
    </xf>
    <xf numFmtId="0" fontId="5" fillId="10" borderId="13" xfId="0" applyFont="1" applyFill="1" applyBorder="1" applyAlignment="1">
      <alignment horizontal="center"/>
    </xf>
    <xf numFmtId="0" fontId="5" fillId="0" borderId="13" xfId="0" applyFont="1" applyBorder="1" applyAlignment="1">
      <alignment horizontal="left"/>
    </xf>
    <xf numFmtId="0" fontId="5" fillId="0" borderId="13" xfId="0" applyFont="1" applyBorder="1" applyAlignment="1">
      <alignment horizontal="center"/>
    </xf>
    <xf numFmtId="0" fontId="5" fillId="10" borderId="13" xfId="0" applyFont="1" applyFill="1" applyBorder="1"/>
    <xf numFmtId="0" fontId="0" fillId="10" borderId="13" xfId="0" applyFont="1" applyFill="1" applyBorder="1" applyAlignment="1">
      <alignment horizontal="center"/>
    </xf>
    <xf numFmtId="0" fontId="0" fillId="0" borderId="13" xfId="0" applyFont="1" applyBorder="1" applyAlignment="1">
      <alignment horizontal="center"/>
    </xf>
    <xf numFmtId="164" fontId="0" fillId="10" borderId="13" xfId="1" applyNumberFormat="1" applyFont="1" applyFill="1" applyBorder="1"/>
    <xf numFmtId="164" fontId="0" fillId="0" borderId="13" xfId="1" applyNumberFormat="1" applyFont="1" applyBorder="1"/>
    <xf numFmtId="164" fontId="12" fillId="2" borderId="0" xfId="1" applyNumberFormat="1" applyFont="1" applyFill="1" applyBorder="1" applyAlignment="1"/>
    <xf numFmtId="0" fontId="0" fillId="0" borderId="0" xfId="0" quotePrefix="1" applyFont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center"/>
    </xf>
  </cellXfs>
  <cellStyles count="4">
    <cellStyle name="Komma" xfId="1" builtinId="3"/>
    <cellStyle name="Komma 2" xfId="3" xr:uid="{00000000-0005-0000-0000-000001000000}"/>
    <cellStyle name="Prozent" xfId="2" builtinId="5"/>
    <cellStyle name="Standard" xfId="0" builtinId="0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.00_-;\-* #,##0.00_-;_-* &quot;-&quot;??_-;_-@_-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2" displayName="Tabelle2" ref="A3:E13" totalsRowShown="0" tableBorderDxfId="11">
  <autoFilter ref="A3:E13" xr:uid="{00000000-0009-0000-0100-000002000000}"/>
  <tableColumns count="5">
    <tableColumn id="1" xr3:uid="{00000000-0010-0000-0000-000001000000}" name="Pers.Nr" dataDxfId="10"/>
    <tableColumn id="2" xr3:uid="{00000000-0010-0000-0000-000002000000}" name="NAME" dataDxfId="9"/>
    <tableColumn id="3" xr3:uid="{00000000-0010-0000-0000-000003000000}" name="VORNAME" dataDxfId="8"/>
    <tableColumn id="4" xr3:uid="{00000000-0010-0000-0000-000004000000}" name="ABT" dataDxfId="7"/>
    <tableColumn id="5" xr3:uid="{00000000-0010-0000-0000-000005000000}" name="GEHALT" dataDxfId="6" dataCellStyle="Komm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le24" displayName="Tabelle24" ref="A3:E14" totalsRowShown="0" tableBorderDxfId="5">
  <autoFilter ref="A3:E14" xr:uid="{00000000-0009-0000-0100-000003000000}"/>
  <tableColumns count="5">
    <tableColumn id="1" xr3:uid="{00000000-0010-0000-0100-000001000000}" name="Pers.Nr" dataDxfId="4"/>
    <tableColumn id="2" xr3:uid="{00000000-0010-0000-0100-000002000000}" name="NAME" dataDxfId="3"/>
    <tableColumn id="3" xr3:uid="{00000000-0010-0000-0100-000003000000}" name="VORNAME" dataDxfId="2"/>
    <tableColumn id="4" xr3:uid="{00000000-0010-0000-0100-000004000000}" name="ABT" dataDxfId="1"/>
    <tableColumn id="5" xr3:uid="{00000000-0010-0000-0100-000005000000}" name="GEHALT" dataDxfId="0" dataCellStyle="K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4"/>
  <sheetViews>
    <sheetView tabSelected="1"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</cols>
  <sheetData>
    <row r="1" spans="1:10" x14ac:dyDescent="0.25">
      <c r="A1" s="68" t="s">
        <v>0</v>
      </c>
      <c r="B1" s="68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6"/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1"/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s="13"/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s="13"/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83"/>
  <sheetViews>
    <sheetView zoomScale="120" zoomScaleNormal="120" workbookViewId="0"/>
  </sheetViews>
  <sheetFormatPr baseColWidth="10" defaultRowHeight="15" x14ac:dyDescent="0.25"/>
  <cols>
    <col min="1" max="1" width="9.140625" customWidth="1"/>
    <col min="3" max="3" width="12.28515625" customWidth="1"/>
    <col min="4" max="4" width="8.42578125" customWidth="1"/>
    <col min="6" max="6" width="1.7109375" customWidth="1"/>
    <col min="7" max="7" width="47.7109375" customWidth="1"/>
  </cols>
  <sheetData>
    <row r="1" spans="1:7" ht="12.75" customHeight="1" x14ac:dyDescent="0.25">
      <c r="B1" s="68" t="s">
        <v>0</v>
      </c>
      <c r="C1" s="68"/>
      <c r="E1" s="1"/>
      <c r="F1" s="1"/>
    </row>
    <row r="2" spans="1:7" ht="45.75" customHeight="1" x14ac:dyDescent="0.25">
      <c r="B2" s="1"/>
      <c r="C2" s="1"/>
      <c r="D2" s="1"/>
      <c r="E2" s="1"/>
      <c r="F2" s="1"/>
    </row>
    <row r="3" spans="1:7" s="51" customFormat="1" ht="12.75" customHeight="1" x14ac:dyDescent="0.25">
      <c r="A3" s="53" t="s">
        <v>1</v>
      </c>
      <c r="B3" s="54" t="s">
        <v>2</v>
      </c>
      <c r="C3" s="54" t="s">
        <v>3</v>
      </c>
      <c r="D3" s="53" t="s">
        <v>4</v>
      </c>
      <c r="E3" s="66" t="s">
        <v>5</v>
      </c>
      <c r="F3" s="52"/>
      <c r="G3" s="55" t="s">
        <v>66</v>
      </c>
    </row>
    <row r="4" spans="1:7" s="51" customFormat="1" ht="12.75" customHeight="1" x14ac:dyDescent="0.25">
      <c r="A4" s="62">
        <v>611</v>
      </c>
      <c r="B4" s="57" t="s">
        <v>6</v>
      </c>
      <c r="C4" s="57" t="s">
        <v>7</v>
      </c>
      <c r="D4" s="58" t="s">
        <v>8</v>
      </c>
      <c r="E4" s="64">
        <v>2675</v>
      </c>
      <c r="F4" s="15"/>
      <c r="G4" s="67" t="s">
        <v>67</v>
      </c>
    </row>
    <row r="5" spans="1:7" s="51" customFormat="1" ht="12.75" customHeight="1" x14ac:dyDescent="0.25">
      <c r="A5" s="63">
        <v>215</v>
      </c>
      <c r="B5" s="59" t="s">
        <v>9</v>
      </c>
      <c r="C5" s="59" t="s">
        <v>10</v>
      </c>
      <c r="D5" s="60" t="s">
        <v>11</v>
      </c>
      <c r="E5" s="65">
        <v>2852</v>
      </c>
      <c r="F5" s="52"/>
      <c r="G5" s="55">
        <f>COUNT($A:$A)</f>
        <v>11</v>
      </c>
    </row>
    <row r="6" spans="1:7" s="51" customFormat="1" ht="12.75" customHeight="1" x14ac:dyDescent="0.25">
      <c r="A6" s="62">
        <v>387</v>
      </c>
      <c r="B6" s="57" t="s">
        <v>13</v>
      </c>
      <c r="C6" s="57" t="s">
        <v>14</v>
      </c>
      <c r="D6" s="58" t="s">
        <v>11</v>
      </c>
      <c r="E6" s="64">
        <v>1911</v>
      </c>
      <c r="F6" s="52"/>
    </row>
    <row r="7" spans="1:7" s="51" customFormat="1" ht="12.75" customHeight="1" x14ac:dyDescent="0.25">
      <c r="A7" s="63">
        <v>420</v>
      </c>
      <c r="B7" s="59" t="s">
        <v>16</v>
      </c>
      <c r="C7" s="59" t="s">
        <v>17</v>
      </c>
      <c r="D7" s="60" t="s">
        <v>8</v>
      </c>
      <c r="E7" s="65">
        <v>2846</v>
      </c>
      <c r="F7" s="15"/>
      <c r="G7" s="55" t="s">
        <v>63</v>
      </c>
    </row>
    <row r="8" spans="1:7" s="51" customFormat="1" ht="12.75" customHeight="1" x14ac:dyDescent="0.25">
      <c r="A8" s="62">
        <v>110</v>
      </c>
      <c r="B8" s="57" t="s">
        <v>19</v>
      </c>
      <c r="C8" s="61" t="s">
        <v>20</v>
      </c>
      <c r="D8" s="58" t="s">
        <v>21</v>
      </c>
      <c r="E8" s="64">
        <v>2499</v>
      </c>
      <c r="F8" s="15"/>
      <c r="G8" s="56" t="s">
        <v>65</v>
      </c>
    </row>
    <row r="9" spans="1:7" s="51" customFormat="1" ht="12.75" customHeight="1" x14ac:dyDescent="0.25">
      <c r="A9" s="63">
        <v>348</v>
      </c>
      <c r="B9" s="59" t="s">
        <v>22</v>
      </c>
      <c r="C9" s="59" t="s">
        <v>23</v>
      </c>
      <c r="D9" s="60" t="s">
        <v>21</v>
      </c>
      <c r="E9" s="65">
        <v>2499</v>
      </c>
      <c r="F9" s="15"/>
      <c r="G9" s="51" t="e">
        <f ca="1">OFFSET($A$4,,,COUNT($A:$A),5)</f>
        <v>#VALUE!</v>
      </c>
    </row>
    <row r="10" spans="1:7" s="51" customFormat="1" ht="12.75" customHeight="1" x14ac:dyDescent="0.25">
      <c r="A10" s="62">
        <v>602</v>
      </c>
      <c r="B10" s="57" t="s">
        <v>24</v>
      </c>
      <c r="C10" s="57" t="s">
        <v>25</v>
      </c>
      <c r="D10" s="58" t="s">
        <v>26</v>
      </c>
      <c r="E10" s="64">
        <v>3410</v>
      </c>
      <c r="F10" s="52"/>
    </row>
    <row r="11" spans="1:7" s="51" customFormat="1" ht="12.75" customHeight="1" x14ac:dyDescent="0.25">
      <c r="A11" s="63">
        <v>341</v>
      </c>
      <c r="B11" s="59" t="s">
        <v>27</v>
      </c>
      <c r="C11" s="59" t="s">
        <v>28</v>
      </c>
      <c r="D11" s="60" t="s">
        <v>26</v>
      </c>
      <c r="E11" s="65">
        <v>2411</v>
      </c>
      <c r="F11" s="52"/>
      <c r="G11" s="55" t="s">
        <v>68</v>
      </c>
    </row>
    <row r="12" spans="1:7" s="51" customFormat="1" ht="12.75" customHeight="1" x14ac:dyDescent="0.25">
      <c r="A12" s="62">
        <v>248</v>
      </c>
      <c r="B12" s="57" t="s">
        <v>29</v>
      </c>
      <c r="C12" s="57" t="s">
        <v>25</v>
      </c>
      <c r="D12" s="58" t="s">
        <v>30</v>
      </c>
      <c r="E12" s="64">
        <v>1999</v>
      </c>
      <c r="F12" s="52"/>
      <c r="G12" s="67" t="s">
        <v>69</v>
      </c>
    </row>
    <row r="13" spans="1:7" s="51" customFormat="1" ht="12.75" customHeight="1" x14ac:dyDescent="0.25">
      <c r="A13" s="63">
        <v>542</v>
      </c>
      <c r="B13" s="59" t="s">
        <v>31</v>
      </c>
      <c r="C13" s="59" t="s">
        <v>32</v>
      </c>
      <c r="D13" s="60" t="s">
        <v>33</v>
      </c>
      <c r="E13" s="65">
        <v>2146</v>
      </c>
      <c r="F13" s="52"/>
      <c r="G13" s="55" t="str">
        <f>VLOOKUP(800,Personalliste,2,0)</f>
        <v>Mitrovic</v>
      </c>
    </row>
    <row r="14" spans="1:7" s="51" customFormat="1" ht="12.75" customHeight="1" x14ac:dyDescent="0.25">
      <c r="A14" s="62">
        <v>800</v>
      </c>
      <c r="B14" s="57" t="s">
        <v>70</v>
      </c>
      <c r="C14" s="57" t="s">
        <v>71</v>
      </c>
      <c r="D14" s="58" t="s">
        <v>8</v>
      </c>
      <c r="E14" s="64">
        <v>2999.99</v>
      </c>
    </row>
    <row r="15" spans="1:7" s="51" customFormat="1" ht="12.75" customHeight="1" x14ac:dyDescent="0.25"/>
    <row r="16" spans="1:7" s="51" customFormat="1" ht="12.75" customHeight="1" x14ac:dyDescent="0.25"/>
    <row r="17" s="51" customFormat="1" ht="12.75" customHeight="1" x14ac:dyDescent="0.25"/>
    <row r="18" s="51" customFormat="1" ht="12.75" customHeight="1" x14ac:dyDescent="0.25"/>
    <row r="19" s="51" customFormat="1" ht="12.75" customHeight="1" x14ac:dyDescent="0.25"/>
    <row r="20" s="51" customFormat="1" ht="12.75" customHeight="1" x14ac:dyDescent="0.25"/>
    <row r="21" s="51" customFormat="1" ht="12.75" customHeight="1" x14ac:dyDescent="0.25"/>
    <row r="22" s="51" customFormat="1" ht="12.75" customHeight="1" x14ac:dyDescent="0.25"/>
    <row r="23" s="51" customFormat="1" ht="12.75" customHeight="1" x14ac:dyDescent="0.25"/>
    <row r="24" s="51" customFormat="1" ht="12.75" customHeight="1" x14ac:dyDescent="0.25"/>
    <row r="25" s="51" customFormat="1" ht="12.75" customHeight="1" x14ac:dyDescent="0.25"/>
    <row r="26" s="51" customFormat="1" ht="12.75" customHeight="1" x14ac:dyDescent="0.25"/>
    <row r="27" s="51" customFormat="1" ht="12.75" customHeight="1" x14ac:dyDescent="0.25"/>
    <row r="28" s="51" customFormat="1" ht="12.75" customHeight="1" x14ac:dyDescent="0.25"/>
    <row r="29" s="51" customFormat="1" ht="12.75" customHeight="1" x14ac:dyDescent="0.25"/>
    <row r="30" s="51" customFormat="1" ht="12.75" customHeight="1" x14ac:dyDescent="0.25"/>
    <row r="31" s="51" customFormat="1" ht="12.75" customHeight="1" x14ac:dyDescent="0.25"/>
    <row r="32" s="51" customFormat="1" ht="12.75" customHeight="1" x14ac:dyDescent="0.25"/>
    <row r="33" s="51" customFormat="1" ht="12.75" customHeight="1" x14ac:dyDescent="0.25"/>
    <row r="34" s="51" customFormat="1" ht="12.75" customHeight="1" x14ac:dyDescent="0.25"/>
    <row r="35" s="51" customFormat="1" ht="12.75" customHeight="1" x14ac:dyDescent="0.25"/>
    <row r="36" s="51" customFormat="1" ht="12.75" customHeight="1" x14ac:dyDescent="0.25"/>
    <row r="37" s="51" customFormat="1" ht="12.75" customHeight="1" x14ac:dyDescent="0.25"/>
    <row r="38" s="51" customFormat="1" ht="12.75" customHeight="1" x14ac:dyDescent="0.25"/>
    <row r="39" s="51" customFormat="1" ht="12.75" customHeight="1" x14ac:dyDescent="0.25"/>
    <row r="40" s="51" customFormat="1" ht="12.75" customHeight="1" x14ac:dyDescent="0.25"/>
    <row r="41" s="51" customFormat="1" ht="12.75" customHeight="1" x14ac:dyDescent="0.25"/>
    <row r="42" s="51" customFormat="1" ht="12.75" customHeight="1" x14ac:dyDescent="0.25"/>
    <row r="43" s="51" customFormat="1" ht="12.75" customHeight="1" x14ac:dyDescent="0.25"/>
    <row r="44" s="51" customFormat="1" ht="12.75" customHeight="1" x14ac:dyDescent="0.25"/>
    <row r="45" s="51" customFormat="1" ht="12.75" customHeight="1" x14ac:dyDescent="0.25"/>
    <row r="46" s="51" customFormat="1" ht="12.75" customHeight="1" x14ac:dyDescent="0.25"/>
    <row r="47" s="51" customFormat="1" ht="12.75" customHeight="1" x14ac:dyDescent="0.25"/>
    <row r="48" s="51" customFormat="1" ht="12.75" customHeight="1" x14ac:dyDescent="0.25"/>
    <row r="49" s="51" customFormat="1" ht="12.75" customHeight="1" x14ac:dyDescent="0.25"/>
    <row r="50" s="51" customFormat="1" ht="12.75" customHeight="1" x14ac:dyDescent="0.25"/>
    <row r="51" s="51" customFormat="1" ht="12.75" customHeight="1" x14ac:dyDescent="0.25"/>
    <row r="52" s="51" customFormat="1" ht="12.75" customHeight="1" x14ac:dyDescent="0.25"/>
    <row r="53" s="51" customFormat="1" ht="12.75" customHeight="1" x14ac:dyDescent="0.25"/>
    <row r="54" s="51" customFormat="1" ht="12.75" customHeight="1" x14ac:dyDescent="0.25"/>
    <row r="55" s="51" customFormat="1" ht="12.75" customHeight="1" x14ac:dyDescent="0.25"/>
    <row r="56" s="51" customFormat="1" ht="12.75" customHeight="1" x14ac:dyDescent="0.25"/>
    <row r="57" s="51" customFormat="1" ht="12.75" customHeight="1" x14ac:dyDescent="0.25"/>
    <row r="58" s="51" customFormat="1" ht="12.75" customHeight="1" x14ac:dyDescent="0.25"/>
    <row r="59" s="51" customFormat="1" ht="12.75" customHeight="1" x14ac:dyDescent="0.25"/>
    <row r="60" s="51" customFormat="1" ht="12.75" customHeight="1" x14ac:dyDescent="0.25"/>
    <row r="61" s="51" customFormat="1" ht="12.75" customHeight="1" x14ac:dyDescent="0.25"/>
    <row r="62" s="51" customFormat="1" ht="12.75" customHeight="1" x14ac:dyDescent="0.25"/>
    <row r="63" s="51" customFormat="1" ht="12.75" customHeight="1" x14ac:dyDescent="0.25"/>
    <row r="64" s="51" customFormat="1" ht="12.75" customHeight="1" x14ac:dyDescent="0.25"/>
    <row r="65" s="51" customFormat="1" ht="12.75" customHeight="1" x14ac:dyDescent="0.25"/>
    <row r="66" s="51" customFormat="1" ht="12.75" customHeight="1" x14ac:dyDescent="0.25"/>
    <row r="67" s="51" customFormat="1" ht="12.75" customHeight="1" x14ac:dyDescent="0.25"/>
    <row r="68" s="51" customFormat="1" ht="12.75" customHeight="1" x14ac:dyDescent="0.25"/>
    <row r="69" s="51" customFormat="1" ht="12.75" customHeight="1" x14ac:dyDescent="0.25"/>
    <row r="70" s="51" customFormat="1" ht="12.75" customHeight="1" x14ac:dyDescent="0.25"/>
    <row r="71" s="51" customFormat="1" ht="12.75" customHeight="1" x14ac:dyDescent="0.25"/>
    <row r="72" s="51" customFormat="1" ht="12.75" customHeight="1" x14ac:dyDescent="0.25"/>
    <row r="73" s="51" customFormat="1" ht="12.75" customHeight="1" x14ac:dyDescent="0.25"/>
    <row r="74" s="51" customFormat="1" ht="12.75" customHeight="1" x14ac:dyDescent="0.25"/>
    <row r="75" s="51" customFormat="1" ht="12.75" customHeight="1" x14ac:dyDescent="0.25"/>
    <row r="76" s="51" customFormat="1" ht="12.75" customHeight="1" x14ac:dyDescent="0.25"/>
    <row r="77" s="51" customFormat="1" ht="12.75" customHeight="1" x14ac:dyDescent="0.25"/>
    <row r="78" s="51" customFormat="1" ht="12.75" customHeight="1" x14ac:dyDescent="0.25"/>
    <row r="79" s="51" customFormat="1" ht="12.75" customHeight="1" x14ac:dyDescent="0.25"/>
    <row r="80" s="51" customFormat="1" ht="12.75" customHeight="1" x14ac:dyDescent="0.25"/>
    <row r="81" s="51" customFormat="1" ht="12.75" customHeight="1" x14ac:dyDescent="0.25"/>
    <row r="82" s="51" customFormat="1" ht="12.75" customHeight="1" x14ac:dyDescent="0.25"/>
    <row r="83" s="51" customFormat="1" ht="12.75" customHeight="1" x14ac:dyDescent="0.25"/>
    <row r="84" s="51" customFormat="1" ht="12.75" customHeight="1" x14ac:dyDescent="0.25"/>
    <row r="85" s="51" customFormat="1" ht="12.75" customHeight="1" x14ac:dyDescent="0.25"/>
    <row r="86" s="51" customFormat="1" ht="12.75" customHeight="1" x14ac:dyDescent="0.25"/>
    <row r="87" s="51" customFormat="1" ht="12.75" customHeight="1" x14ac:dyDescent="0.25"/>
    <row r="88" s="51" customFormat="1" ht="12.75" customHeight="1" x14ac:dyDescent="0.25"/>
    <row r="89" s="51" customFormat="1" ht="12.75" customHeight="1" x14ac:dyDescent="0.25"/>
    <row r="90" s="51" customFormat="1" ht="12.75" customHeight="1" x14ac:dyDescent="0.25"/>
    <row r="91" s="51" customFormat="1" ht="12.75" customHeight="1" x14ac:dyDescent="0.25"/>
    <row r="92" s="51" customFormat="1" ht="12.75" customHeight="1" x14ac:dyDescent="0.25"/>
    <row r="93" s="51" customFormat="1" ht="12.75" customHeight="1" x14ac:dyDescent="0.25"/>
    <row r="94" s="51" customFormat="1" ht="12.75" customHeight="1" x14ac:dyDescent="0.25"/>
    <row r="95" s="51" customFormat="1" ht="12.75" customHeight="1" x14ac:dyDescent="0.25"/>
    <row r="96" s="51" customFormat="1" ht="12.75" customHeight="1" x14ac:dyDescent="0.25"/>
    <row r="97" s="51" customFormat="1" ht="12.75" customHeight="1" x14ac:dyDescent="0.25"/>
    <row r="98" s="51" customFormat="1" ht="12.75" customHeight="1" x14ac:dyDescent="0.25"/>
    <row r="99" s="51" customFormat="1" ht="12.75" customHeight="1" x14ac:dyDescent="0.25"/>
    <row r="100" s="51" customFormat="1" ht="12.75" customHeight="1" x14ac:dyDescent="0.25"/>
    <row r="101" s="51" customFormat="1" ht="12.75" customHeight="1" x14ac:dyDescent="0.25"/>
    <row r="102" s="51" customFormat="1" ht="12.75" customHeight="1" x14ac:dyDescent="0.25"/>
    <row r="103" s="51" customFormat="1" ht="12.75" customHeight="1" x14ac:dyDescent="0.25"/>
    <row r="104" s="51" customFormat="1" ht="12.75" customHeight="1" x14ac:dyDescent="0.25"/>
    <row r="105" s="51" customFormat="1" ht="12.75" customHeight="1" x14ac:dyDescent="0.25"/>
    <row r="106" s="51" customFormat="1" ht="12.75" customHeight="1" x14ac:dyDescent="0.25"/>
    <row r="107" s="51" customFormat="1" ht="12.75" customHeight="1" x14ac:dyDescent="0.25"/>
    <row r="108" s="51" customFormat="1" ht="12.75" customHeight="1" x14ac:dyDescent="0.25"/>
    <row r="109" s="51" customFormat="1" ht="12.75" customHeight="1" x14ac:dyDescent="0.25"/>
    <row r="110" s="51" customFormat="1" ht="12.75" customHeight="1" x14ac:dyDescent="0.25"/>
    <row r="111" s="51" customFormat="1" ht="12.75" customHeight="1" x14ac:dyDescent="0.25"/>
    <row r="112" s="51" customFormat="1" ht="12.75" customHeight="1" x14ac:dyDescent="0.25"/>
    <row r="113" s="51" customFormat="1" ht="12.75" customHeight="1" x14ac:dyDescent="0.25"/>
    <row r="114" s="51" customFormat="1" ht="12.75" customHeight="1" x14ac:dyDescent="0.25"/>
    <row r="115" s="51" customFormat="1" ht="12.75" customHeight="1" x14ac:dyDescent="0.25"/>
    <row r="116" s="51" customFormat="1" ht="12.75" customHeight="1" x14ac:dyDescent="0.25"/>
    <row r="117" s="51" customFormat="1" ht="12.75" customHeight="1" x14ac:dyDescent="0.25"/>
    <row r="118" s="51" customFormat="1" ht="12.75" customHeight="1" x14ac:dyDescent="0.25"/>
    <row r="119" s="51" customFormat="1" ht="12.75" customHeight="1" x14ac:dyDescent="0.25"/>
    <row r="120" s="51" customFormat="1" ht="12.75" customHeight="1" x14ac:dyDescent="0.25"/>
    <row r="121" s="51" customFormat="1" ht="12.75" customHeight="1" x14ac:dyDescent="0.25"/>
    <row r="122" s="51" customFormat="1" ht="12.75" customHeight="1" x14ac:dyDescent="0.25"/>
    <row r="123" s="51" customFormat="1" ht="12.75" customHeight="1" x14ac:dyDescent="0.25"/>
    <row r="124" s="51" customFormat="1" ht="12.75" customHeight="1" x14ac:dyDescent="0.25"/>
    <row r="125" s="51" customFormat="1" ht="12.75" customHeight="1" x14ac:dyDescent="0.25"/>
    <row r="126" s="51" customFormat="1" ht="12.75" customHeight="1" x14ac:dyDescent="0.25"/>
    <row r="127" s="51" customFormat="1" ht="12.75" customHeight="1" x14ac:dyDescent="0.25"/>
    <row r="128" s="51" customFormat="1" ht="12.75" customHeight="1" x14ac:dyDescent="0.25"/>
    <row r="129" s="51" customFormat="1" ht="12.75" customHeight="1" x14ac:dyDescent="0.25"/>
    <row r="130" s="51" customFormat="1" ht="12.75" customHeight="1" x14ac:dyDescent="0.25"/>
    <row r="131" s="51" customFormat="1" ht="12.75" customHeight="1" x14ac:dyDescent="0.25"/>
    <row r="132" s="51" customFormat="1" ht="12.75" customHeight="1" x14ac:dyDescent="0.25"/>
    <row r="133" s="51" customFormat="1" ht="12.75" customHeight="1" x14ac:dyDescent="0.25"/>
    <row r="134" s="51" customFormat="1" ht="12.75" customHeight="1" x14ac:dyDescent="0.25"/>
    <row r="135" s="51" customFormat="1" ht="12.75" customHeight="1" x14ac:dyDescent="0.25"/>
    <row r="136" s="51" customFormat="1" ht="12.75" customHeight="1" x14ac:dyDescent="0.25"/>
    <row r="137" s="51" customFormat="1" ht="12.75" customHeight="1" x14ac:dyDescent="0.25"/>
    <row r="138" s="51" customFormat="1" ht="12.75" customHeight="1" x14ac:dyDescent="0.25"/>
    <row r="139" s="51" customFormat="1" ht="12.75" customHeight="1" x14ac:dyDescent="0.25"/>
    <row r="140" s="51" customFormat="1" ht="12.75" customHeight="1" x14ac:dyDescent="0.25"/>
    <row r="141" s="51" customFormat="1" ht="12.75" customHeight="1" x14ac:dyDescent="0.25"/>
    <row r="142" s="51" customFormat="1" ht="12.75" customHeight="1" x14ac:dyDescent="0.25"/>
    <row r="143" s="51" customFormat="1" ht="12.75" customHeight="1" x14ac:dyDescent="0.25"/>
    <row r="144" s="51" customFormat="1" ht="12.75" customHeight="1" x14ac:dyDescent="0.25"/>
    <row r="145" s="51" customFormat="1" ht="12.75" customHeight="1" x14ac:dyDescent="0.25"/>
    <row r="146" s="51" customFormat="1" ht="12.75" customHeight="1" x14ac:dyDescent="0.25"/>
    <row r="147" s="51" customFormat="1" ht="12.75" customHeight="1" x14ac:dyDescent="0.25"/>
    <row r="148" s="51" customFormat="1" ht="12.75" customHeight="1" x14ac:dyDescent="0.25"/>
    <row r="149" s="51" customFormat="1" ht="12.75" customHeight="1" x14ac:dyDescent="0.25"/>
    <row r="150" s="51" customFormat="1" ht="12.75" customHeight="1" x14ac:dyDescent="0.25"/>
    <row r="151" s="51" customFormat="1" ht="12.75" customHeight="1" x14ac:dyDescent="0.25"/>
    <row r="152" s="51" customFormat="1" ht="12.75" customHeight="1" x14ac:dyDescent="0.25"/>
    <row r="153" s="51" customFormat="1" ht="12.75" customHeight="1" x14ac:dyDescent="0.25"/>
    <row r="154" s="51" customFormat="1" ht="12.75" customHeight="1" x14ac:dyDescent="0.25"/>
    <row r="155" s="51" customFormat="1" ht="12.75" customHeight="1" x14ac:dyDescent="0.25"/>
    <row r="156" s="51" customFormat="1" ht="12.75" customHeight="1" x14ac:dyDescent="0.25"/>
    <row r="157" s="51" customFormat="1" ht="12.75" customHeight="1" x14ac:dyDescent="0.25"/>
    <row r="158" s="51" customFormat="1" ht="12.75" customHeight="1" x14ac:dyDescent="0.25"/>
    <row r="159" s="51" customFormat="1" ht="12.75" customHeight="1" x14ac:dyDescent="0.25"/>
    <row r="160" s="51" customFormat="1" ht="12.75" customHeight="1" x14ac:dyDescent="0.25"/>
    <row r="161" s="51" customFormat="1" ht="12.75" customHeight="1" x14ac:dyDescent="0.25"/>
    <row r="162" s="51" customFormat="1" ht="12.75" customHeight="1" x14ac:dyDescent="0.25"/>
    <row r="163" s="51" customFormat="1" ht="12.75" customHeight="1" x14ac:dyDescent="0.25"/>
    <row r="164" s="51" customFormat="1" ht="12.75" customHeight="1" x14ac:dyDescent="0.25"/>
    <row r="165" s="51" customFormat="1" ht="12.75" customHeight="1" x14ac:dyDescent="0.25"/>
    <row r="166" s="51" customFormat="1" ht="12.75" customHeight="1" x14ac:dyDescent="0.25"/>
    <row r="167" s="51" customFormat="1" ht="12.75" customHeight="1" x14ac:dyDescent="0.25"/>
    <row r="168" s="51" customFormat="1" ht="12.75" customHeight="1" x14ac:dyDescent="0.25"/>
    <row r="169" s="51" customFormat="1" ht="12.75" customHeight="1" x14ac:dyDescent="0.25"/>
    <row r="170" s="51" customFormat="1" ht="12.75" customHeight="1" x14ac:dyDescent="0.25"/>
    <row r="171" s="51" customFormat="1" ht="12.75" customHeight="1" x14ac:dyDescent="0.25"/>
    <row r="172" s="51" customFormat="1" ht="12.75" customHeight="1" x14ac:dyDescent="0.25"/>
    <row r="173" s="51" customFormat="1" ht="12.75" customHeight="1" x14ac:dyDescent="0.25"/>
    <row r="174" s="51" customFormat="1" ht="12.75" customHeight="1" x14ac:dyDescent="0.25"/>
    <row r="175" s="51" customFormat="1" ht="12.75" customHeight="1" x14ac:dyDescent="0.25"/>
    <row r="176" s="51" customFormat="1" ht="12.75" customHeight="1" x14ac:dyDescent="0.25"/>
    <row r="177" spans="1:7" s="51" customFormat="1" ht="12.75" customHeight="1" x14ac:dyDescent="0.25"/>
    <row r="178" spans="1:7" s="51" customFormat="1" ht="12.75" customHeight="1" x14ac:dyDescent="0.25"/>
    <row r="179" spans="1:7" s="51" customFormat="1" ht="12.75" customHeight="1" x14ac:dyDescent="0.25"/>
    <row r="180" spans="1:7" s="51" customFormat="1" ht="12.75" customHeight="1" x14ac:dyDescent="0.25"/>
    <row r="181" spans="1:7" s="51" customFormat="1" ht="12.75" customHeight="1" x14ac:dyDescent="0.25">
      <c r="G181"/>
    </row>
    <row r="182" spans="1:7" x14ac:dyDescent="0.25">
      <c r="A182" s="51"/>
      <c r="B182" s="51"/>
      <c r="C182" s="51"/>
      <c r="D182" s="51"/>
      <c r="E182" s="51"/>
    </row>
    <row r="183" spans="1:7" x14ac:dyDescent="0.25">
      <c r="A183" s="51"/>
      <c r="B183" s="51"/>
      <c r="C183" s="51"/>
      <c r="D183" s="51"/>
      <c r="E183" s="51"/>
    </row>
  </sheetData>
  <mergeCells count="1">
    <mergeCell ref="B1:C1"/>
  </mergeCells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4"/>
  <sheetViews>
    <sheetView zoomScale="110" zoomScaleNormal="110" workbookViewId="0">
      <selection sqref="A1:B1"/>
    </sheetView>
  </sheetViews>
  <sheetFormatPr baseColWidth="10" defaultRowHeight="15" x14ac:dyDescent="0.25"/>
  <cols>
    <col min="6" max="6" width="4.140625" customWidth="1"/>
    <col min="7" max="7" width="19.28515625" customWidth="1"/>
    <col min="8" max="8" width="16.5703125" customWidth="1"/>
    <col min="9" max="9" width="19.85546875" customWidth="1"/>
  </cols>
  <sheetData>
    <row r="1" spans="1:10" x14ac:dyDescent="0.25">
      <c r="A1" s="69" t="s">
        <v>0</v>
      </c>
      <c r="B1" s="69"/>
      <c r="C1" s="1"/>
      <c r="D1" s="1"/>
      <c r="E1" s="1"/>
    </row>
    <row r="2" spans="1:10" x14ac:dyDescent="0.25">
      <c r="B2" s="1"/>
      <c r="C2" s="1"/>
      <c r="D2" s="1"/>
      <c r="E2" s="1"/>
    </row>
    <row r="3" spans="1:10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1</v>
      </c>
      <c r="H3" s="16">
        <v>420</v>
      </c>
    </row>
    <row r="4" spans="1:10" x14ac:dyDescent="0.25">
      <c r="A4" s="7">
        <v>611</v>
      </c>
      <c r="B4" s="8" t="s">
        <v>6</v>
      </c>
      <c r="C4" s="8" t="s">
        <v>7</v>
      </c>
      <c r="D4" s="9" t="s">
        <v>8</v>
      </c>
      <c r="E4" s="10">
        <v>2675</v>
      </c>
    </row>
    <row r="5" spans="1:10" x14ac:dyDescent="0.25">
      <c r="A5" s="7">
        <v>215</v>
      </c>
      <c r="B5" s="8" t="s">
        <v>9</v>
      </c>
      <c r="C5" s="8" t="s">
        <v>10</v>
      </c>
      <c r="D5" s="9" t="s">
        <v>11</v>
      </c>
      <c r="E5" s="10">
        <v>2852</v>
      </c>
      <c r="G5" s="5" t="s">
        <v>12</v>
      </c>
      <c r="H5" s="12" t="str">
        <f>VLOOKUP(H3,A3:E14,2,0)</f>
        <v>Reithofer</v>
      </c>
      <c r="I5" s="12"/>
      <c r="J5" s="12"/>
    </row>
    <row r="6" spans="1:10" x14ac:dyDescent="0.25">
      <c r="A6" s="7">
        <v>387</v>
      </c>
      <c r="B6" s="8" t="s">
        <v>13</v>
      </c>
      <c r="C6" s="8" t="s">
        <v>14</v>
      </c>
      <c r="D6" s="9" t="s">
        <v>11</v>
      </c>
      <c r="E6" s="10">
        <v>1911</v>
      </c>
      <c r="G6" s="5" t="s">
        <v>15</v>
      </c>
      <c r="H6" t="str">
        <f>VLOOKUP(H3,A4:E14,3,0)</f>
        <v>Gregor</v>
      </c>
    </row>
    <row r="7" spans="1:10" x14ac:dyDescent="0.25">
      <c r="A7" s="7">
        <v>420</v>
      </c>
      <c r="B7" s="8" t="s">
        <v>16</v>
      </c>
      <c r="C7" s="8" t="s">
        <v>17</v>
      </c>
      <c r="D7" s="9" t="s">
        <v>8</v>
      </c>
      <c r="E7" s="10">
        <v>2846</v>
      </c>
      <c r="G7" s="14" t="s">
        <v>18</v>
      </c>
      <c r="H7" t="str">
        <f>CONCATENATE(VLOOKUP(H3,A3:E14,3,0)," ",VLOOKUP(H3,A3:E14,2,0))</f>
        <v>Gregor Reithofer</v>
      </c>
    </row>
    <row r="8" spans="1:10" ht="15" customHeight="1" x14ac:dyDescent="0.25">
      <c r="A8" s="7">
        <v>110</v>
      </c>
      <c r="B8" s="8" t="s">
        <v>19</v>
      </c>
      <c r="C8" s="15" t="s">
        <v>20</v>
      </c>
      <c r="D8" s="9" t="s">
        <v>21</v>
      </c>
      <c r="E8" s="10">
        <v>2499</v>
      </c>
    </row>
    <row r="9" spans="1:10" ht="15" customHeight="1" x14ac:dyDescent="0.25">
      <c r="A9" s="7">
        <v>348</v>
      </c>
      <c r="B9" s="8" t="s">
        <v>22</v>
      </c>
      <c r="C9" s="8" t="s">
        <v>23</v>
      </c>
      <c r="D9" s="9" t="s">
        <v>21</v>
      </c>
      <c r="E9" s="10">
        <v>2499</v>
      </c>
    </row>
    <row r="10" spans="1:10" x14ac:dyDescent="0.25">
      <c r="A10" s="7">
        <v>602</v>
      </c>
      <c r="B10" s="8" t="s">
        <v>24</v>
      </c>
      <c r="C10" s="8" t="s">
        <v>25</v>
      </c>
      <c r="D10" s="9" t="s">
        <v>26</v>
      </c>
      <c r="E10" s="10">
        <v>3410</v>
      </c>
    </row>
    <row r="11" spans="1:10" x14ac:dyDescent="0.25">
      <c r="A11" s="7">
        <v>341</v>
      </c>
      <c r="B11" s="8" t="s">
        <v>27</v>
      </c>
      <c r="C11" s="8" t="s">
        <v>28</v>
      </c>
      <c r="D11" s="9" t="s">
        <v>26</v>
      </c>
      <c r="E11" s="10">
        <v>2411</v>
      </c>
    </row>
    <row r="12" spans="1:10" x14ac:dyDescent="0.25">
      <c r="A12" s="7">
        <v>248</v>
      </c>
      <c r="B12" s="8" t="s">
        <v>29</v>
      </c>
      <c r="C12" s="8" t="s">
        <v>25</v>
      </c>
      <c r="D12" s="9" t="s">
        <v>30</v>
      </c>
      <c r="E12" s="10">
        <v>1999</v>
      </c>
    </row>
    <row r="13" spans="1:10" x14ac:dyDescent="0.25">
      <c r="A13" s="7">
        <v>542</v>
      </c>
      <c r="B13" s="8" t="s">
        <v>31</v>
      </c>
      <c r="C13" s="8" t="s">
        <v>32</v>
      </c>
      <c r="D13" s="9" t="s">
        <v>33</v>
      </c>
      <c r="E13" s="10">
        <v>2146</v>
      </c>
    </row>
    <row r="14" spans="1:10" x14ac:dyDescent="0.25">
      <c r="A14" s="7">
        <v>568</v>
      </c>
      <c r="B14" s="8" t="s">
        <v>34</v>
      </c>
      <c r="C14" s="8" t="s">
        <v>35</v>
      </c>
      <c r="D14" s="9" t="s">
        <v>33</v>
      </c>
      <c r="E14" s="10">
        <v>2058</v>
      </c>
    </row>
  </sheetData>
  <sheetProtection algorithmName="SHA-512" hashValue="jH4u/AWZceyGoxDN0jwB8s+ns91GDo56DrGT25+KKoMP7K8+v0MG6J3KEL+oXG+z4Fn/CpyzZreV1WjKDE6H8g==" saltValue="aQs6D7H+3h9UHLHdo1qUU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70" t="s">
        <v>36</v>
      </c>
      <c r="B1" s="70"/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3"/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"/>
  <sheetViews>
    <sheetView zoomScale="130" zoomScaleNormal="130" workbookViewId="0"/>
  </sheetViews>
  <sheetFormatPr baseColWidth="10" defaultRowHeight="15" x14ac:dyDescent="0.25"/>
  <cols>
    <col min="1" max="1" width="15.5703125" customWidth="1"/>
    <col min="3" max="3" width="4" customWidth="1"/>
  </cols>
  <sheetData>
    <row r="1" spans="1:5" x14ac:dyDescent="0.25">
      <c r="A1" s="17" t="s">
        <v>36</v>
      </c>
    </row>
    <row r="2" spans="1:5" x14ac:dyDescent="0.25">
      <c r="A2" s="18" t="s">
        <v>37</v>
      </c>
      <c r="B2" s="18" t="s">
        <v>38</v>
      </c>
    </row>
    <row r="3" spans="1:5" x14ac:dyDescent="0.25">
      <c r="A3" s="19">
        <v>0</v>
      </c>
      <c r="B3" s="20">
        <v>0</v>
      </c>
    </row>
    <row r="4" spans="1:5" x14ac:dyDescent="0.25">
      <c r="A4" s="19">
        <v>1000</v>
      </c>
      <c r="B4" s="20">
        <v>0.02</v>
      </c>
      <c r="D4" s="21" t="s">
        <v>37</v>
      </c>
      <c r="E4" s="21" t="s">
        <v>39</v>
      </c>
    </row>
    <row r="5" spans="1:5" x14ac:dyDescent="0.25">
      <c r="A5" s="19">
        <v>5000</v>
      </c>
      <c r="B5" s="20">
        <v>2.5000000000000001E-2</v>
      </c>
      <c r="D5" s="22">
        <v>1920</v>
      </c>
      <c r="E5" s="24">
        <f>VLOOKUP(D5,A3:B7,2)</f>
        <v>0.02</v>
      </c>
    </row>
    <row r="6" spans="1:5" x14ac:dyDescent="0.25">
      <c r="A6" s="19">
        <v>10000</v>
      </c>
      <c r="B6" s="20">
        <v>0.03</v>
      </c>
    </row>
    <row r="7" spans="1:5" x14ac:dyDescent="0.25">
      <c r="A7" s="19">
        <v>20000</v>
      </c>
      <c r="B7" s="20">
        <v>3.5000000000000003E-2</v>
      </c>
    </row>
  </sheetData>
  <sheetProtection algorithmName="SHA-512" hashValue="A8LXBe4pNq2vnvG2FYhGMUK7JIIeoO0gylrJs+TxgP8b+RU89GCE6OjwvyWj8iU/pvfMJxqSbtp4O/0do0MJtw==" saltValue="+BtP1WWOAN6N9Isfys4jIw==" spinCount="100000" sheet="1" objects="1" scenarios="1"/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3"/>
  <sheetViews>
    <sheetView zoomScale="120" zoomScaleNormal="120" workbookViewId="0"/>
  </sheetViews>
  <sheetFormatPr baseColWidth="10" defaultRowHeight="15" x14ac:dyDescent="0.25"/>
  <sheetData>
    <row r="1" spans="1:12" s="28" customFormat="1" ht="28.5" customHeight="1" x14ac:dyDescent="0.25">
      <c r="A1" s="25" t="s">
        <v>1</v>
      </c>
      <c r="B1" s="26">
        <v>611</v>
      </c>
      <c r="C1" s="26">
        <v>215</v>
      </c>
      <c r="D1" s="26">
        <v>387</v>
      </c>
      <c r="E1" s="26">
        <v>420</v>
      </c>
      <c r="F1" s="26">
        <v>110</v>
      </c>
      <c r="G1" s="26">
        <v>348</v>
      </c>
      <c r="H1" s="26">
        <v>602</v>
      </c>
      <c r="I1" s="26">
        <v>341</v>
      </c>
      <c r="J1" s="26">
        <v>248</v>
      </c>
      <c r="K1" s="26">
        <v>542</v>
      </c>
      <c r="L1" s="27">
        <v>568</v>
      </c>
    </row>
    <row r="2" spans="1:12" s="28" customFormat="1" x14ac:dyDescent="0.25">
      <c r="A2" s="29" t="s">
        <v>2</v>
      </c>
      <c r="B2" s="30" t="s">
        <v>6</v>
      </c>
      <c r="C2" s="30" t="s">
        <v>9</v>
      </c>
      <c r="D2" s="30" t="s">
        <v>13</v>
      </c>
      <c r="E2" s="30" t="s">
        <v>16</v>
      </c>
      <c r="F2" s="30" t="s">
        <v>19</v>
      </c>
      <c r="G2" s="30" t="s">
        <v>22</v>
      </c>
      <c r="H2" s="30" t="s">
        <v>24</v>
      </c>
      <c r="I2" s="30" t="s">
        <v>27</v>
      </c>
      <c r="J2" s="30" t="s">
        <v>29</v>
      </c>
      <c r="K2" s="30" t="s">
        <v>31</v>
      </c>
      <c r="L2" s="31" t="s">
        <v>34</v>
      </c>
    </row>
    <row r="3" spans="1:12" s="28" customFormat="1" x14ac:dyDescent="0.25">
      <c r="A3" s="29" t="s">
        <v>3</v>
      </c>
      <c r="B3" s="30" t="s">
        <v>7</v>
      </c>
      <c r="C3" s="30" t="s">
        <v>10</v>
      </c>
      <c r="D3" s="30" t="s">
        <v>14</v>
      </c>
      <c r="E3" s="30" t="s">
        <v>17</v>
      </c>
      <c r="F3" s="32" t="s">
        <v>20</v>
      </c>
      <c r="G3" s="30" t="s">
        <v>23</v>
      </c>
      <c r="H3" s="30" t="s">
        <v>25</v>
      </c>
      <c r="I3" s="30" t="s">
        <v>28</v>
      </c>
      <c r="J3" s="30" t="s">
        <v>25</v>
      </c>
      <c r="K3" s="30" t="s">
        <v>32</v>
      </c>
      <c r="L3" s="31" t="s">
        <v>35</v>
      </c>
    </row>
    <row r="4" spans="1:12" s="28" customFormat="1" x14ac:dyDescent="0.25">
      <c r="A4" s="29" t="s">
        <v>4</v>
      </c>
      <c r="B4" s="32" t="s">
        <v>8</v>
      </c>
      <c r="C4" s="32" t="s">
        <v>11</v>
      </c>
      <c r="D4" s="32" t="s">
        <v>11</v>
      </c>
      <c r="E4" s="32" t="s">
        <v>8</v>
      </c>
      <c r="F4" s="32" t="s">
        <v>21</v>
      </c>
      <c r="G4" s="32" t="s">
        <v>21</v>
      </c>
      <c r="H4" s="32" t="s">
        <v>26</v>
      </c>
      <c r="I4" s="32" t="s">
        <v>26</v>
      </c>
      <c r="J4" s="32" t="s">
        <v>30</v>
      </c>
      <c r="K4" s="32" t="s">
        <v>33</v>
      </c>
      <c r="L4" s="33" t="s">
        <v>33</v>
      </c>
    </row>
    <row r="5" spans="1:12" s="28" customFormat="1" ht="15.75" thickBot="1" x14ac:dyDescent="0.3">
      <c r="A5" s="34" t="s">
        <v>5</v>
      </c>
      <c r="B5" s="35">
        <v>2675</v>
      </c>
      <c r="C5" s="35">
        <v>2852</v>
      </c>
      <c r="D5" s="35">
        <v>1911</v>
      </c>
      <c r="E5" s="35">
        <v>2846</v>
      </c>
      <c r="F5" s="35">
        <v>2499</v>
      </c>
      <c r="G5" s="35">
        <v>2499</v>
      </c>
      <c r="H5" s="35">
        <v>3410</v>
      </c>
      <c r="I5" s="35">
        <v>2411</v>
      </c>
      <c r="J5" s="35">
        <v>1999</v>
      </c>
      <c r="K5" s="35">
        <v>2146</v>
      </c>
      <c r="L5" s="36">
        <v>2058</v>
      </c>
    </row>
    <row r="11" spans="1:12" x14ac:dyDescent="0.25">
      <c r="B11" t="s">
        <v>40</v>
      </c>
      <c r="C11" s="37">
        <v>110</v>
      </c>
    </row>
    <row r="12" spans="1:12" x14ac:dyDescent="0.25">
      <c r="B12" t="s">
        <v>12</v>
      </c>
      <c r="C12" s="13" t="str">
        <f>HLOOKUP(C11,A1:L5,2,0)</f>
        <v>Stiller</v>
      </c>
    </row>
    <row r="13" spans="1:12" x14ac:dyDescent="0.25">
      <c r="B13" t="s">
        <v>41</v>
      </c>
      <c r="C13" s="13"/>
    </row>
  </sheetData>
  <pageMargins left="0.7" right="0.7" top="0.78740157499999996" bottom="0.78740157499999996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6"/>
  <sheetViews>
    <sheetView workbookViewId="0">
      <selection sqref="A1:B1"/>
    </sheetView>
  </sheetViews>
  <sheetFormatPr baseColWidth="10" defaultRowHeight="15" x14ac:dyDescent="0.25"/>
  <cols>
    <col min="1" max="1" width="14.28515625" style="38" customWidth="1"/>
    <col min="5" max="5" width="21.140625" customWidth="1"/>
  </cols>
  <sheetData>
    <row r="1" spans="1:6" x14ac:dyDescent="0.25">
      <c r="A1" s="69" t="s">
        <v>42</v>
      </c>
      <c r="B1" s="69"/>
    </row>
    <row r="3" spans="1:6" x14ac:dyDescent="0.25">
      <c r="A3" s="2" t="s">
        <v>43</v>
      </c>
      <c r="B3" s="2" t="s">
        <v>44</v>
      </c>
      <c r="C3" s="2" t="s">
        <v>45</v>
      </c>
      <c r="E3" t="s">
        <v>46</v>
      </c>
    </row>
    <row r="4" spans="1:6" x14ac:dyDescent="0.25">
      <c r="A4" s="38">
        <v>1</v>
      </c>
      <c r="B4">
        <v>2005</v>
      </c>
      <c r="C4">
        <v>223</v>
      </c>
      <c r="E4" t="s">
        <v>47</v>
      </c>
      <c r="F4">
        <f>MATCH(203,C4:C16,1)</f>
        <v>13</v>
      </c>
    </row>
    <row r="5" spans="1:6" x14ac:dyDescent="0.25">
      <c r="A5" s="38">
        <v>2</v>
      </c>
      <c r="B5">
        <v>2006</v>
      </c>
      <c r="C5">
        <v>222</v>
      </c>
      <c r="E5" t="s">
        <v>48</v>
      </c>
      <c r="F5">
        <f>MATCH(2013,B4:B16)</f>
        <v>9</v>
      </c>
    </row>
    <row r="6" spans="1:6" x14ac:dyDescent="0.25">
      <c r="A6" s="38">
        <v>3</v>
      </c>
      <c r="B6">
        <v>2007</v>
      </c>
      <c r="C6">
        <v>210</v>
      </c>
      <c r="E6" t="s">
        <v>49</v>
      </c>
      <c r="F6">
        <f>MATCH(2012.5,B4:B16)</f>
        <v>8</v>
      </c>
    </row>
    <row r="7" spans="1:6" x14ac:dyDescent="0.25">
      <c r="A7" s="38">
        <v>4</v>
      </c>
      <c r="B7">
        <v>2008</v>
      </c>
      <c r="C7">
        <v>208</v>
      </c>
      <c r="E7" t="s">
        <v>50</v>
      </c>
      <c r="F7" t="e">
        <f>MATCH(203.5,C4:C16,0)</f>
        <v>#N/A</v>
      </c>
    </row>
    <row r="8" spans="1:6" x14ac:dyDescent="0.25">
      <c r="A8" s="38">
        <v>5</v>
      </c>
      <c r="B8">
        <v>2009</v>
      </c>
      <c r="C8">
        <v>205</v>
      </c>
    </row>
    <row r="9" spans="1:6" x14ac:dyDescent="0.25">
      <c r="A9" s="38">
        <v>6</v>
      </c>
      <c r="B9">
        <v>2010</v>
      </c>
      <c r="C9">
        <v>201</v>
      </c>
    </row>
    <row r="10" spans="1:6" x14ac:dyDescent="0.25">
      <c r="A10" s="38">
        <v>7</v>
      </c>
      <c r="B10">
        <v>2011</v>
      </c>
      <c r="C10">
        <v>200</v>
      </c>
    </row>
    <row r="11" spans="1:6" x14ac:dyDescent="0.25">
      <c r="A11" s="38">
        <v>8</v>
      </c>
      <c r="B11">
        <v>2012</v>
      </c>
      <c r="C11">
        <v>190</v>
      </c>
    </row>
    <row r="12" spans="1:6" x14ac:dyDescent="0.25">
      <c r="A12" s="38">
        <v>9</v>
      </c>
      <c r="B12">
        <v>2013</v>
      </c>
      <c r="C12">
        <v>187</v>
      </c>
    </row>
    <row r="13" spans="1:6" x14ac:dyDescent="0.25">
      <c r="A13" s="38">
        <v>10</v>
      </c>
      <c r="B13">
        <v>2014</v>
      </c>
      <c r="C13">
        <v>179</v>
      </c>
    </row>
    <row r="14" spans="1:6" x14ac:dyDescent="0.25">
      <c r="A14" s="38">
        <v>11</v>
      </c>
      <c r="B14">
        <v>2015</v>
      </c>
      <c r="C14">
        <v>175</v>
      </c>
    </row>
    <row r="15" spans="1:6" x14ac:dyDescent="0.25">
      <c r="A15" s="38">
        <v>12</v>
      </c>
      <c r="B15">
        <v>2016</v>
      </c>
      <c r="C15">
        <v>160</v>
      </c>
    </row>
    <row r="16" spans="1:6" x14ac:dyDescent="0.25">
      <c r="A16" s="38">
        <v>13</v>
      </c>
      <c r="B16">
        <v>2017</v>
      </c>
      <c r="C16">
        <v>150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workbookViewId="0">
      <selection sqref="A1:B1"/>
    </sheetView>
  </sheetViews>
  <sheetFormatPr baseColWidth="10" defaultRowHeight="15" x14ac:dyDescent="0.25"/>
  <cols>
    <col min="1" max="1" width="9.7109375" customWidth="1"/>
    <col min="3" max="3" width="13.140625" customWidth="1"/>
    <col min="4" max="4" width="3.85546875" customWidth="1"/>
    <col min="5" max="5" width="31.42578125" customWidth="1"/>
    <col min="6" max="6" width="9.28515625" customWidth="1"/>
    <col min="7" max="7" width="8" customWidth="1"/>
  </cols>
  <sheetData>
    <row r="1" spans="1:6" x14ac:dyDescent="0.25">
      <c r="A1" s="68" t="s">
        <v>51</v>
      </c>
      <c r="B1" s="68"/>
    </row>
    <row r="4" spans="1:6" x14ac:dyDescent="0.25">
      <c r="A4" s="2" t="s">
        <v>44</v>
      </c>
      <c r="B4" s="2" t="s">
        <v>45</v>
      </c>
      <c r="C4" s="2" t="s">
        <v>52</v>
      </c>
      <c r="E4" t="s">
        <v>53</v>
      </c>
      <c r="F4" s="39">
        <v>2005</v>
      </c>
    </row>
    <row r="5" spans="1:6" x14ac:dyDescent="0.25">
      <c r="A5">
        <v>2005</v>
      </c>
      <c r="B5">
        <v>223</v>
      </c>
      <c r="C5">
        <v>356800</v>
      </c>
      <c r="E5" t="s">
        <v>54</v>
      </c>
      <c r="F5" s="40">
        <f>MATCH(F4,A5:A17)</f>
        <v>1</v>
      </c>
    </row>
    <row r="6" spans="1:6" x14ac:dyDescent="0.25">
      <c r="A6">
        <v>2006</v>
      </c>
      <c r="B6">
        <v>222</v>
      </c>
      <c r="C6">
        <v>352980</v>
      </c>
    </row>
    <row r="7" spans="1:6" x14ac:dyDescent="0.25">
      <c r="A7">
        <v>2007</v>
      </c>
      <c r="B7">
        <v>210</v>
      </c>
      <c r="C7">
        <v>340200</v>
      </c>
    </row>
    <row r="8" spans="1:6" x14ac:dyDescent="0.25">
      <c r="A8">
        <v>2008</v>
      </c>
      <c r="B8">
        <v>208</v>
      </c>
      <c r="C8">
        <v>353600</v>
      </c>
      <c r="E8" t="s">
        <v>55</v>
      </c>
      <c r="F8" s="41">
        <f>INDEX(A5:C17,F5,2)</f>
        <v>223</v>
      </c>
    </row>
    <row r="9" spans="1:6" x14ac:dyDescent="0.25">
      <c r="A9">
        <v>2009</v>
      </c>
      <c r="B9">
        <v>205</v>
      </c>
      <c r="C9">
        <v>334150</v>
      </c>
      <c r="E9" t="s">
        <v>56</v>
      </c>
      <c r="F9" s="41">
        <f>INDEX(A5:C17,F5,3)</f>
        <v>356800</v>
      </c>
    </row>
    <row r="10" spans="1:6" x14ac:dyDescent="0.25">
      <c r="A10">
        <v>2010</v>
      </c>
      <c r="B10">
        <v>201</v>
      </c>
      <c r="C10">
        <v>319590</v>
      </c>
    </row>
    <row r="11" spans="1:6" x14ac:dyDescent="0.25">
      <c r="A11">
        <v>2011</v>
      </c>
      <c r="B11">
        <v>200</v>
      </c>
      <c r="C11">
        <v>331000</v>
      </c>
    </row>
    <row r="12" spans="1:6" x14ac:dyDescent="0.25">
      <c r="A12">
        <v>2012</v>
      </c>
      <c r="B12">
        <v>190</v>
      </c>
      <c r="C12">
        <v>319200</v>
      </c>
    </row>
    <row r="13" spans="1:6" x14ac:dyDescent="0.25">
      <c r="A13">
        <v>2013</v>
      </c>
      <c r="B13">
        <v>187</v>
      </c>
      <c r="C13">
        <v>305184</v>
      </c>
    </row>
    <row r="14" spans="1:6" x14ac:dyDescent="0.25">
      <c r="A14">
        <v>2014</v>
      </c>
      <c r="B14">
        <v>179</v>
      </c>
      <c r="C14">
        <v>301615</v>
      </c>
    </row>
    <row r="15" spans="1:6" x14ac:dyDescent="0.25">
      <c r="A15">
        <v>2015</v>
      </c>
      <c r="B15">
        <v>175</v>
      </c>
      <c r="C15">
        <v>295750</v>
      </c>
    </row>
    <row r="16" spans="1:6" x14ac:dyDescent="0.25">
      <c r="A16">
        <v>2016</v>
      </c>
      <c r="B16">
        <v>160</v>
      </c>
      <c r="C16">
        <v>275200</v>
      </c>
    </row>
    <row r="17" spans="1:3" x14ac:dyDescent="0.25">
      <c r="A17">
        <v>2017</v>
      </c>
      <c r="B17">
        <v>150</v>
      </c>
      <c r="C17">
        <v>262500</v>
      </c>
    </row>
  </sheetData>
  <mergeCells count="1">
    <mergeCell ref="A1:B1"/>
  </mergeCells>
  <pageMargins left="0.7" right="0.7" top="0.78740157499999996" bottom="0.78740157499999996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5"/>
  <sheetViews>
    <sheetView workbookViewId="0">
      <selection sqref="A1:C1"/>
    </sheetView>
  </sheetViews>
  <sheetFormatPr baseColWidth="10" defaultRowHeight="15" x14ac:dyDescent="0.25"/>
  <cols>
    <col min="1" max="1" width="14.5703125" customWidth="1"/>
    <col min="6" max="6" width="22.7109375" customWidth="1"/>
  </cols>
  <sheetData>
    <row r="1" spans="1:6" x14ac:dyDescent="0.25">
      <c r="A1" s="69" t="s">
        <v>57</v>
      </c>
      <c r="B1" s="69"/>
      <c r="C1" s="69"/>
    </row>
    <row r="4" spans="1:6" x14ac:dyDescent="0.25">
      <c r="A4" s="42" t="s">
        <v>58</v>
      </c>
      <c r="B4" s="42" t="s">
        <v>59</v>
      </c>
      <c r="C4" s="42" t="s">
        <v>60</v>
      </c>
      <c r="D4" s="42" t="s">
        <v>61</v>
      </c>
      <c r="E4" s="42" t="s">
        <v>62</v>
      </c>
      <c r="F4" s="42" t="s">
        <v>63</v>
      </c>
    </row>
    <row r="5" spans="1:6" x14ac:dyDescent="0.25">
      <c r="A5" s="43" t="s">
        <v>64</v>
      </c>
      <c r="B5" s="44">
        <v>5</v>
      </c>
      <c r="C5" s="44">
        <v>0</v>
      </c>
      <c r="D5" s="44"/>
      <c r="E5" s="44"/>
      <c r="F5" s="45">
        <f ca="1">OFFSET($A$5,B5,C5)</f>
        <v>0</v>
      </c>
    </row>
    <row r="6" spans="1:6" x14ac:dyDescent="0.25">
      <c r="A6" s="28"/>
      <c r="B6" s="46">
        <v>6</v>
      </c>
      <c r="C6" s="46">
        <v>1</v>
      </c>
      <c r="D6" s="46"/>
      <c r="E6" s="46"/>
      <c r="F6" s="45">
        <f ca="1">OFFSET($A$5,B6,C6)</f>
        <v>60</v>
      </c>
    </row>
    <row r="7" spans="1:6" x14ac:dyDescent="0.25">
      <c r="A7" s="28"/>
      <c r="B7" s="46">
        <v>7</v>
      </c>
      <c r="C7" s="46">
        <v>2</v>
      </c>
      <c r="D7" s="46"/>
      <c r="E7" s="46"/>
      <c r="F7" s="45">
        <f ca="1">OFFSET($A$5,B7,C7)</f>
        <v>120</v>
      </c>
    </row>
    <row r="8" spans="1:6" x14ac:dyDescent="0.25">
      <c r="A8" s="28"/>
      <c r="B8" s="46">
        <v>8</v>
      </c>
      <c r="C8" s="46">
        <v>3</v>
      </c>
      <c r="D8" s="46"/>
      <c r="E8" s="46"/>
      <c r="F8" s="45">
        <f t="shared" ref="F8" ca="1" si="0">OFFSET($A$5,B8,C8)</f>
        <v>180</v>
      </c>
    </row>
    <row r="9" spans="1:6" x14ac:dyDescent="0.25">
      <c r="A9" s="28"/>
      <c r="B9" s="46">
        <v>9</v>
      </c>
      <c r="C9" s="46">
        <v>4</v>
      </c>
      <c r="D9" s="46"/>
      <c r="E9" s="46"/>
      <c r="F9" s="45">
        <f ca="1">OFFSET($A$5,B9,C9)</f>
        <v>0</v>
      </c>
    </row>
    <row r="10" spans="1:6" x14ac:dyDescent="0.25">
      <c r="A10" s="47">
        <v>0</v>
      </c>
    </row>
    <row r="11" spans="1:6" x14ac:dyDescent="0.25">
      <c r="A11" s="48"/>
      <c r="B11" s="49">
        <v>60</v>
      </c>
      <c r="C11">
        <v>110</v>
      </c>
      <c r="D11">
        <v>160</v>
      </c>
      <c r="F11" s="50">
        <f ca="1">SUM(OFFSET(A5,B9,C6,2,2))</f>
        <v>480</v>
      </c>
    </row>
    <row r="12" spans="1:6" x14ac:dyDescent="0.25">
      <c r="A12" s="48"/>
      <c r="B12">
        <v>70</v>
      </c>
      <c r="C12" s="49">
        <v>120</v>
      </c>
      <c r="D12">
        <v>170</v>
      </c>
    </row>
    <row r="13" spans="1:6" x14ac:dyDescent="0.25">
      <c r="A13" s="48"/>
      <c r="B13">
        <v>80</v>
      </c>
      <c r="C13">
        <v>130</v>
      </c>
      <c r="D13" s="49">
        <v>180</v>
      </c>
    </row>
    <row r="14" spans="1:6" x14ac:dyDescent="0.25">
      <c r="A14" s="48"/>
      <c r="B14" s="50">
        <v>90</v>
      </c>
      <c r="C14" s="50">
        <v>140</v>
      </c>
      <c r="D14">
        <v>190</v>
      </c>
      <c r="E14" s="49">
        <v>0</v>
      </c>
    </row>
    <row r="15" spans="1:6" x14ac:dyDescent="0.25">
      <c r="A15" s="48"/>
      <c r="B15" s="50">
        <v>100</v>
      </c>
      <c r="C15" s="50">
        <v>150</v>
      </c>
      <c r="D15">
        <v>200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horizontalDpi="0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82"/>
  <sheetViews>
    <sheetView zoomScale="120" zoomScaleNormal="120" workbookViewId="0"/>
  </sheetViews>
  <sheetFormatPr baseColWidth="10" defaultRowHeight="15" x14ac:dyDescent="0.25"/>
  <cols>
    <col min="1" max="1" width="9.140625" customWidth="1"/>
    <col min="3" max="3" width="12.28515625" customWidth="1"/>
    <col min="4" max="4" width="8.42578125" customWidth="1"/>
    <col min="6" max="6" width="1.7109375" customWidth="1"/>
    <col min="7" max="7" width="47.7109375" customWidth="1"/>
  </cols>
  <sheetData>
    <row r="1" spans="1:7" ht="12.75" customHeight="1" x14ac:dyDescent="0.25">
      <c r="B1" s="68" t="s">
        <v>0</v>
      </c>
      <c r="C1" s="68"/>
      <c r="E1" s="1"/>
      <c r="F1" s="1"/>
    </row>
    <row r="2" spans="1:7" ht="45.75" customHeight="1" x14ac:dyDescent="0.25">
      <c r="B2" s="1"/>
      <c r="C2" s="1"/>
      <c r="D2" s="1"/>
      <c r="E2" s="1"/>
      <c r="F2" s="1"/>
    </row>
    <row r="3" spans="1:7" s="51" customFormat="1" ht="12.75" customHeight="1" x14ac:dyDescent="0.25">
      <c r="A3" s="53" t="s">
        <v>1</v>
      </c>
      <c r="B3" s="54" t="s">
        <v>2</v>
      </c>
      <c r="C3" s="54" t="s">
        <v>3</v>
      </c>
      <c r="D3" s="53" t="s">
        <v>4</v>
      </c>
      <c r="E3" s="66" t="s">
        <v>5</v>
      </c>
      <c r="F3" s="52"/>
      <c r="G3" s="55" t="s">
        <v>66</v>
      </c>
    </row>
    <row r="4" spans="1:7" s="51" customFormat="1" ht="12.75" customHeight="1" x14ac:dyDescent="0.25">
      <c r="A4" s="62">
        <v>611</v>
      </c>
      <c r="B4" s="57" t="s">
        <v>6</v>
      </c>
      <c r="C4" s="57" t="s">
        <v>7</v>
      </c>
      <c r="D4" s="58" t="s">
        <v>8</v>
      </c>
      <c r="E4" s="64">
        <v>2675</v>
      </c>
      <c r="F4" s="15"/>
      <c r="G4" s="67" t="s">
        <v>67</v>
      </c>
    </row>
    <row r="5" spans="1:7" s="51" customFormat="1" ht="12.75" customHeight="1" x14ac:dyDescent="0.25">
      <c r="A5" s="63">
        <v>215</v>
      </c>
      <c r="B5" s="59" t="s">
        <v>9</v>
      </c>
      <c r="C5" s="59" t="s">
        <v>10</v>
      </c>
      <c r="D5" s="60" t="s">
        <v>11</v>
      </c>
      <c r="E5" s="65">
        <v>2852</v>
      </c>
      <c r="F5" s="52"/>
      <c r="G5" s="55">
        <f>COUNT($A:$A)</f>
        <v>10</v>
      </c>
    </row>
    <row r="6" spans="1:7" s="51" customFormat="1" ht="12.75" customHeight="1" x14ac:dyDescent="0.25">
      <c r="A6" s="62">
        <v>387</v>
      </c>
      <c r="B6" s="57" t="s">
        <v>13</v>
      </c>
      <c r="C6" s="57" t="s">
        <v>14</v>
      </c>
      <c r="D6" s="58" t="s">
        <v>11</v>
      </c>
      <c r="E6" s="64">
        <v>1911</v>
      </c>
      <c r="F6" s="52"/>
    </row>
    <row r="7" spans="1:7" s="51" customFormat="1" ht="12.75" customHeight="1" x14ac:dyDescent="0.25">
      <c r="A7" s="63">
        <v>420</v>
      </c>
      <c r="B7" s="59" t="s">
        <v>16</v>
      </c>
      <c r="C7" s="59" t="s">
        <v>17</v>
      </c>
      <c r="D7" s="60" t="s">
        <v>8</v>
      </c>
      <c r="E7" s="65">
        <v>2846</v>
      </c>
      <c r="F7" s="15"/>
      <c r="G7" s="55" t="s">
        <v>63</v>
      </c>
    </row>
    <row r="8" spans="1:7" s="51" customFormat="1" ht="12.75" customHeight="1" x14ac:dyDescent="0.25">
      <c r="A8" s="62">
        <v>110</v>
      </c>
      <c r="B8" s="57" t="s">
        <v>19</v>
      </c>
      <c r="C8" s="61" t="s">
        <v>20</v>
      </c>
      <c r="D8" s="58" t="s">
        <v>21</v>
      </c>
      <c r="E8" s="64">
        <v>2499</v>
      </c>
      <c r="F8" s="15"/>
      <c r="G8" s="56" t="s">
        <v>65</v>
      </c>
    </row>
    <row r="9" spans="1:7" s="51" customFormat="1" ht="12.75" customHeight="1" x14ac:dyDescent="0.25">
      <c r="A9" s="63">
        <v>348</v>
      </c>
      <c r="B9" s="59" t="s">
        <v>22</v>
      </c>
      <c r="C9" s="59" t="s">
        <v>23</v>
      </c>
      <c r="D9" s="60" t="s">
        <v>21</v>
      </c>
      <c r="E9" s="65">
        <v>2499</v>
      </c>
      <c r="F9" s="15"/>
      <c r="G9" s="51" t="e">
        <f ca="1">OFFSET($A$4,,,COUNT($A:$A),5)</f>
        <v>#VALUE!</v>
      </c>
    </row>
    <row r="10" spans="1:7" s="51" customFormat="1" ht="12.75" customHeight="1" x14ac:dyDescent="0.25">
      <c r="A10" s="62">
        <v>602</v>
      </c>
      <c r="B10" s="57" t="s">
        <v>24</v>
      </c>
      <c r="C10" s="57" t="s">
        <v>25</v>
      </c>
      <c r="D10" s="58" t="s">
        <v>26</v>
      </c>
      <c r="E10" s="64">
        <v>3410</v>
      </c>
      <c r="F10" s="52"/>
    </row>
    <row r="11" spans="1:7" s="51" customFormat="1" ht="12.75" customHeight="1" x14ac:dyDescent="0.25">
      <c r="A11" s="63">
        <v>341</v>
      </c>
      <c r="B11" s="59" t="s">
        <v>27</v>
      </c>
      <c r="C11" s="59" t="s">
        <v>28</v>
      </c>
      <c r="D11" s="60" t="s">
        <v>26</v>
      </c>
      <c r="E11" s="65">
        <v>2411</v>
      </c>
      <c r="F11" s="52"/>
      <c r="G11" s="55" t="s">
        <v>68</v>
      </c>
    </row>
    <row r="12" spans="1:7" s="51" customFormat="1" ht="12.75" customHeight="1" x14ac:dyDescent="0.25">
      <c r="A12" s="62">
        <v>248</v>
      </c>
      <c r="B12" s="57" t="s">
        <v>29</v>
      </c>
      <c r="C12" s="57" t="s">
        <v>25</v>
      </c>
      <c r="D12" s="58" t="s">
        <v>30</v>
      </c>
      <c r="E12" s="64">
        <v>1999</v>
      </c>
      <c r="F12" s="52"/>
      <c r="G12" s="67" t="s">
        <v>69</v>
      </c>
    </row>
    <row r="13" spans="1:7" s="51" customFormat="1" ht="12.75" customHeight="1" x14ac:dyDescent="0.25">
      <c r="A13" s="63">
        <v>542</v>
      </c>
      <c r="B13" s="59" t="s">
        <v>31</v>
      </c>
      <c r="C13" s="59" t="s">
        <v>32</v>
      </c>
      <c r="D13" s="60" t="s">
        <v>33</v>
      </c>
      <c r="E13" s="65">
        <v>2146</v>
      </c>
      <c r="F13" s="52"/>
      <c r="G13" s="55" t="str">
        <f>VLOOKUP(110,Personalliste,2,0)</f>
        <v>Stiller</v>
      </c>
    </row>
    <row r="14" spans="1:7" s="51" customFormat="1" ht="12.75" customHeight="1" x14ac:dyDescent="0.25"/>
    <row r="15" spans="1:7" s="51" customFormat="1" ht="12.75" customHeight="1" x14ac:dyDescent="0.25"/>
    <row r="16" spans="1:7" s="51" customFormat="1" ht="12.75" customHeight="1" x14ac:dyDescent="0.25"/>
    <row r="17" s="51" customFormat="1" ht="12.75" customHeight="1" x14ac:dyDescent="0.25"/>
    <row r="18" s="51" customFormat="1" ht="12.75" customHeight="1" x14ac:dyDescent="0.25"/>
    <row r="19" s="51" customFormat="1" ht="12.75" customHeight="1" x14ac:dyDescent="0.25"/>
    <row r="20" s="51" customFormat="1" ht="12.75" customHeight="1" x14ac:dyDescent="0.25"/>
    <row r="21" s="51" customFormat="1" ht="12.75" customHeight="1" x14ac:dyDescent="0.25"/>
    <row r="22" s="51" customFormat="1" ht="12.75" customHeight="1" x14ac:dyDescent="0.25"/>
    <row r="23" s="51" customFormat="1" ht="12.75" customHeight="1" x14ac:dyDescent="0.25"/>
    <row r="24" s="51" customFormat="1" ht="12.75" customHeight="1" x14ac:dyDescent="0.25"/>
    <row r="25" s="51" customFormat="1" ht="12.75" customHeight="1" x14ac:dyDescent="0.25"/>
    <row r="26" s="51" customFormat="1" ht="12.75" customHeight="1" x14ac:dyDescent="0.25"/>
    <row r="27" s="51" customFormat="1" ht="12.75" customHeight="1" x14ac:dyDescent="0.25"/>
    <row r="28" s="51" customFormat="1" ht="12.75" customHeight="1" x14ac:dyDescent="0.25"/>
    <row r="29" s="51" customFormat="1" ht="12.75" customHeight="1" x14ac:dyDescent="0.25"/>
    <row r="30" s="51" customFormat="1" ht="12.75" customHeight="1" x14ac:dyDescent="0.25"/>
    <row r="31" s="51" customFormat="1" ht="12.75" customHeight="1" x14ac:dyDescent="0.25"/>
    <row r="32" s="51" customFormat="1" ht="12.75" customHeight="1" x14ac:dyDescent="0.25"/>
    <row r="33" s="51" customFormat="1" ht="12.75" customHeight="1" x14ac:dyDescent="0.25"/>
    <row r="34" s="51" customFormat="1" ht="12.75" customHeight="1" x14ac:dyDescent="0.25"/>
    <row r="35" s="51" customFormat="1" ht="12.75" customHeight="1" x14ac:dyDescent="0.25"/>
    <row r="36" s="51" customFormat="1" ht="12.75" customHeight="1" x14ac:dyDescent="0.25"/>
    <row r="37" s="51" customFormat="1" ht="12.75" customHeight="1" x14ac:dyDescent="0.25"/>
    <row r="38" s="51" customFormat="1" ht="12.75" customHeight="1" x14ac:dyDescent="0.25"/>
    <row r="39" s="51" customFormat="1" ht="12.75" customHeight="1" x14ac:dyDescent="0.25"/>
    <row r="40" s="51" customFormat="1" ht="12.75" customHeight="1" x14ac:dyDescent="0.25"/>
    <row r="41" s="51" customFormat="1" ht="12.75" customHeight="1" x14ac:dyDescent="0.25"/>
    <row r="42" s="51" customFormat="1" ht="12.75" customHeight="1" x14ac:dyDescent="0.25"/>
    <row r="43" s="51" customFormat="1" ht="12.75" customHeight="1" x14ac:dyDescent="0.25"/>
    <row r="44" s="51" customFormat="1" ht="12.75" customHeight="1" x14ac:dyDescent="0.25"/>
    <row r="45" s="51" customFormat="1" ht="12.75" customHeight="1" x14ac:dyDescent="0.25"/>
    <row r="46" s="51" customFormat="1" ht="12.75" customHeight="1" x14ac:dyDescent="0.25"/>
    <row r="47" s="51" customFormat="1" ht="12.75" customHeight="1" x14ac:dyDescent="0.25"/>
    <row r="48" s="51" customFormat="1" ht="12.75" customHeight="1" x14ac:dyDescent="0.25"/>
    <row r="49" s="51" customFormat="1" ht="12.75" customHeight="1" x14ac:dyDescent="0.25"/>
    <row r="50" s="51" customFormat="1" ht="12.75" customHeight="1" x14ac:dyDescent="0.25"/>
    <row r="51" s="51" customFormat="1" ht="12.75" customHeight="1" x14ac:dyDescent="0.25"/>
    <row r="52" s="51" customFormat="1" ht="12.75" customHeight="1" x14ac:dyDescent="0.25"/>
    <row r="53" s="51" customFormat="1" ht="12.75" customHeight="1" x14ac:dyDescent="0.25"/>
    <row r="54" s="51" customFormat="1" ht="12.75" customHeight="1" x14ac:dyDescent="0.25"/>
    <row r="55" s="51" customFormat="1" ht="12.75" customHeight="1" x14ac:dyDescent="0.25"/>
    <row r="56" s="51" customFormat="1" ht="12.75" customHeight="1" x14ac:dyDescent="0.25"/>
    <row r="57" s="51" customFormat="1" ht="12.75" customHeight="1" x14ac:dyDescent="0.25"/>
    <row r="58" s="51" customFormat="1" ht="12.75" customHeight="1" x14ac:dyDescent="0.25"/>
    <row r="59" s="51" customFormat="1" ht="12.75" customHeight="1" x14ac:dyDescent="0.25"/>
    <row r="60" s="51" customFormat="1" ht="12.75" customHeight="1" x14ac:dyDescent="0.25"/>
    <row r="61" s="51" customFormat="1" ht="12.75" customHeight="1" x14ac:dyDescent="0.25"/>
    <row r="62" s="51" customFormat="1" ht="12.75" customHeight="1" x14ac:dyDescent="0.25"/>
    <row r="63" s="51" customFormat="1" ht="12.75" customHeight="1" x14ac:dyDescent="0.25"/>
    <row r="64" s="51" customFormat="1" ht="12.75" customHeight="1" x14ac:dyDescent="0.25"/>
    <row r="65" s="51" customFormat="1" ht="12.75" customHeight="1" x14ac:dyDescent="0.25"/>
    <row r="66" s="51" customFormat="1" ht="12.75" customHeight="1" x14ac:dyDescent="0.25"/>
    <row r="67" s="51" customFormat="1" ht="12.75" customHeight="1" x14ac:dyDescent="0.25"/>
    <row r="68" s="51" customFormat="1" ht="12.75" customHeight="1" x14ac:dyDescent="0.25"/>
    <row r="69" s="51" customFormat="1" ht="12.75" customHeight="1" x14ac:dyDescent="0.25"/>
    <row r="70" s="51" customFormat="1" ht="12.75" customHeight="1" x14ac:dyDescent="0.25"/>
    <row r="71" s="51" customFormat="1" ht="12.75" customHeight="1" x14ac:dyDescent="0.25"/>
    <row r="72" s="51" customFormat="1" ht="12.75" customHeight="1" x14ac:dyDescent="0.25"/>
    <row r="73" s="51" customFormat="1" ht="12.75" customHeight="1" x14ac:dyDescent="0.25"/>
    <row r="74" s="51" customFormat="1" ht="12.75" customHeight="1" x14ac:dyDescent="0.25"/>
    <row r="75" s="51" customFormat="1" ht="12.75" customHeight="1" x14ac:dyDescent="0.25"/>
    <row r="76" s="51" customFormat="1" ht="12.75" customHeight="1" x14ac:dyDescent="0.25"/>
    <row r="77" s="51" customFormat="1" ht="12.75" customHeight="1" x14ac:dyDescent="0.25"/>
    <row r="78" s="51" customFormat="1" ht="12.75" customHeight="1" x14ac:dyDescent="0.25"/>
    <row r="79" s="51" customFormat="1" ht="12.75" customHeight="1" x14ac:dyDescent="0.25"/>
    <row r="80" s="51" customFormat="1" ht="12.75" customHeight="1" x14ac:dyDescent="0.25"/>
    <row r="81" s="51" customFormat="1" ht="12.75" customHeight="1" x14ac:dyDescent="0.25"/>
    <row r="82" s="51" customFormat="1" ht="12.75" customHeight="1" x14ac:dyDescent="0.25"/>
    <row r="83" s="51" customFormat="1" ht="12.75" customHeight="1" x14ac:dyDescent="0.25"/>
    <row r="84" s="51" customFormat="1" ht="12.75" customHeight="1" x14ac:dyDescent="0.25"/>
    <row r="85" s="51" customFormat="1" ht="12.75" customHeight="1" x14ac:dyDescent="0.25"/>
    <row r="86" s="51" customFormat="1" ht="12.75" customHeight="1" x14ac:dyDescent="0.25"/>
    <row r="87" s="51" customFormat="1" ht="12.75" customHeight="1" x14ac:dyDescent="0.25"/>
    <row r="88" s="51" customFormat="1" ht="12.75" customHeight="1" x14ac:dyDescent="0.25"/>
    <row r="89" s="51" customFormat="1" ht="12.75" customHeight="1" x14ac:dyDescent="0.25"/>
    <row r="90" s="51" customFormat="1" ht="12.75" customHeight="1" x14ac:dyDescent="0.25"/>
    <row r="91" s="51" customFormat="1" ht="12.75" customHeight="1" x14ac:dyDescent="0.25"/>
    <row r="92" s="51" customFormat="1" ht="12.75" customHeight="1" x14ac:dyDescent="0.25"/>
    <row r="93" s="51" customFormat="1" ht="12.75" customHeight="1" x14ac:dyDescent="0.25"/>
    <row r="94" s="51" customFormat="1" ht="12.75" customHeight="1" x14ac:dyDescent="0.25"/>
    <row r="95" s="51" customFormat="1" ht="12.75" customHeight="1" x14ac:dyDescent="0.25"/>
    <row r="96" s="51" customFormat="1" ht="12.75" customHeight="1" x14ac:dyDescent="0.25"/>
    <row r="97" s="51" customFormat="1" ht="12.75" customHeight="1" x14ac:dyDescent="0.25"/>
    <row r="98" s="51" customFormat="1" ht="12.75" customHeight="1" x14ac:dyDescent="0.25"/>
    <row r="99" s="51" customFormat="1" ht="12.75" customHeight="1" x14ac:dyDescent="0.25"/>
    <row r="100" s="51" customFormat="1" ht="12.75" customHeight="1" x14ac:dyDescent="0.25"/>
    <row r="101" s="51" customFormat="1" ht="12.75" customHeight="1" x14ac:dyDescent="0.25"/>
    <row r="102" s="51" customFormat="1" ht="12.75" customHeight="1" x14ac:dyDescent="0.25"/>
    <row r="103" s="51" customFormat="1" ht="12.75" customHeight="1" x14ac:dyDescent="0.25"/>
    <row r="104" s="51" customFormat="1" ht="12.75" customHeight="1" x14ac:dyDescent="0.25"/>
    <row r="105" s="51" customFormat="1" ht="12.75" customHeight="1" x14ac:dyDescent="0.25"/>
    <row r="106" s="51" customFormat="1" ht="12.75" customHeight="1" x14ac:dyDescent="0.25"/>
    <row r="107" s="51" customFormat="1" ht="12.75" customHeight="1" x14ac:dyDescent="0.25"/>
    <row r="108" s="51" customFormat="1" ht="12.75" customHeight="1" x14ac:dyDescent="0.25"/>
    <row r="109" s="51" customFormat="1" ht="12.75" customHeight="1" x14ac:dyDescent="0.25"/>
    <row r="110" s="51" customFormat="1" ht="12.75" customHeight="1" x14ac:dyDescent="0.25"/>
    <row r="111" s="51" customFormat="1" ht="12.75" customHeight="1" x14ac:dyDescent="0.25"/>
    <row r="112" s="51" customFormat="1" ht="12.75" customHeight="1" x14ac:dyDescent="0.25"/>
    <row r="113" s="51" customFormat="1" ht="12.75" customHeight="1" x14ac:dyDescent="0.25"/>
    <row r="114" s="51" customFormat="1" ht="12.75" customHeight="1" x14ac:dyDescent="0.25"/>
    <row r="115" s="51" customFormat="1" ht="12.75" customHeight="1" x14ac:dyDescent="0.25"/>
    <row r="116" s="51" customFormat="1" ht="12.75" customHeight="1" x14ac:dyDescent="0.25"/>
    <row r="117" s="51" customFormat="1" ht="12.75" customHeight="1" x14ac:dyDescent="0.25"/>
    <row r="118" s="51" customFormat="1" ht="12.75" customHeight="1" x14ac:dyDescent="0.25"/>
    <row r="119" s="51" customFormat="1" ht="12.75" customHeight="1" x14ac:dyDescent="0.25"/>
    <row r="120" s="51" customFormat="1" ht="12.75" customHeight="1" x14ac:dyDescent="0.25"/>
    <row r="121" s="51" customFormat="1" ht="12.75" customHeight="1" x14ac:dyDescent="0.25"/>
    <row r="122" s="51" customFormat="1" ht="12.75" customHeight="1" x14ac:dyDescent="0.25"/>
    <row r="123" s="51" customFormat="1" ht="12.75" customHeight="1" x14ac:dyDescent="0.25"/>
    <row r="124" s="51" customFormat="1" ht="12.75" customHeight="1" x14ac:dyDescent="0.25"/>
    <row r="125" s="51" customFormat="1" ht="12.75" customHeight="1" x14ac:dyDescent="0.25"/>
    <row r="126" s="51" customFormat="1" ht="12.75" customHeight="1" x14ac:dyDescent="0.25"/>
    <row r="127" s="51" customFormat="1" ht="12.75" customHeight="1" x14ac:dyDescent="0.25"/>
    <row r="128" s="51" customFormat="1" ht="12.75" customHeight="1" x14ac:dyDescent="0.25"/>
    <row r="129" s="51" customFormat="1" ht="12.75" customHeight="1" x14ac:dyDescent="0.25"/>
    <row r="130" s="51" customFormat="1" ht="12.75" customHeight="1" x14ac:dyDescent="0.25"/>
    <row r="131" s="51" customFormat="1" ht="12.75" customHeight="1" x14ac:dyDescent="0.25"/>
    <row r="132" s="51" customFormat="1" ht="12.75" customHeight="1" x14ac:dyDescent="0.25"/>
    <row r="133" s="51" customFormat="1" ht="12.75" customHeight="1" x14ac:dyDescent="0.25"/>
    <row r="134" s="51" customFormat="1" ht="12.75" customHeight="1" x14ac:dyDescent="0.25"/>
    <row r="135" s="51" customFormat="1" ht="12.75" customHeight="1" x14ac:dyDescent="0.25"/>
    <row r="136" s="51" customFormat="1" ht="12.75" customHeight="1" x14ac:dyDescent="0.25"/>
    <row r="137" s="51" customFormat="1" ht="12.75" customHeight="1" x14ac:dyDescent="0.25"/>
    <row r="138" s="51" customFormat="1" ht="12.75" customHeight="1" x14ac:dyDescent="0.25"/>
    <row r="139" s="51" customFormat="1" ht="12.75" customHeight="1" x14ac:dyDescent="0.25"/>
    <row r="140" s="51" customFormat="1" ht="12.75" customHeight="1" x14ac:dyDescent="0.25"/>
    <row r="141" s="51" customFormat="1" ht="12.75" customHeight="1" x14ac:dyDescent="0.25"/>
    <row r="142" s="51" customFormat="1" ht="12.75" customHeight="1" x14ac:dyDescent="0.25"/>
    <row r="143" s="51" customFormat="1" ht="12.75" customHeight="1" x14ac:dyDescent="0.25"/>
    <row r="144" s="51" customFormat="1" ht="12.75" customHeight="1" x14ac:dyDescent="0.25"/>
    <row r="145" s="51" customFormat="1" ht="12.75" customHeight="1" x14ac:dyDescent="0.25"/>
    <row r="146" s="51" customFormat="1" ht="12.75" customHeight="1" x14ac:dyDescent="0.25"/>
    <row r="147" s="51" customFormat="1" ht="12.75" customHeight="1" x14ac:dyDescent="0.25"/>
    <row r="148" s="51" customFormat="1" ht="12.75" customHeight="1" x14ac:dyDescent="0.25"/>
    <row r="149" s="51" customFormat="1" ht="12.75" customHeight="1" x14ac:dyDescent="0.25"/>
    <row r="150" s="51" customFormat="1" ht="12.75" customHeight="1" x14ac:dyDescent="0.25"/>
    <row r="151" s="51" customFormat="1" ht="12.75" customHeight="1" x14ac:dyDescent="0.25"/>
    <row r="152" s="51" customFormat="1" ht="12.75" customHeight="1" x14ac:dyDescent="0.25"/>
    <row r="153" s="51" customFormat="1" ht="12.75" customHeight="1" x14ac:dyDescent="0.25"/>
    <row r="154" s="51" customFormat="1" ht="12.75" customHeight="1" x14ac:dyDescent="0.25"/>
    <row r="155" s="51" customFormat="1" ht="12.75" customHeight="1" x14ac:dyDescent="0.25"/>
    <row r="156" s="51" customFormat="1" ht="12.75" customHeight="1" x14ac:dyDescent="0.25"/>
    <row r="157" s="51" customFormat="1" ht="12.75" customHeight="1" x14ac:dyDescent="0.25"/>
    <row r="158" s="51" customFormat="1" ht="12.75" customHeight="1" x14ac:dyDescent="0.25"/>
    <row r="159" s="51" customFormat="1" ht="12.75" customHeight="1" x14ac:dyDescent="0.25"/>
    <row r="160" s="51" customFormat="1" ht="12.75" customHeight="1" x14ac:dyDescent="0.25"/>
    <row r="161" s="51" customFormat="1" ht="12.75" customHeight="1" x14ac:dyDescent="0.25"/>
    <row r="162" s="51" customFormat="1" ht="12.75" customHeight="1" x14ac:dyDescent="0.25"/>
    <row r="163" s="51" customFormat="1" ht="12.75" customHeight="1" x14ac:dyDescent="0.25"/>
    <row r="164" s="51" customFormat="1" ht="12.75" customHeight="1" x14ac:dyDescent="0.25"/>
    <row r="165" s="51" customFormat="1" ht="12.75" customHeight="1" x14ac:dyDescent="0.25"/>
    <row r="166" s="51" customFormat="1" ht="12.75" customHeight="1" x14ac:dyDescent="0.25"/>
    <row r="167" s="51" customFormat="1" ht="12.75" customHeight="1" x14ac:dyDescent="0.25"/>
    <row r="168" s="51" customFormat="1" ht="12.75" customHeight="1" x14ac:dyDescent="0.25"/>
    <row r="169" s="51" customFormat="1" ht="12.75" customHeight="1" x14ac:dyDescent="0.25"/>
    <row r="170" s="51" customFormat="1" ht="12.75" customHeight="1" x14ac:dyDescent="0.25"/>
    <row r="171" s="51" customFormat="1" ht="12.75" customHeight="1" x14ac:dyDescent="0.25"/>
    <row r="172" s="51" customFormat="1" ht="12.75" customHeight="1" x14ac:dyDescent="0.25"/>
    <row r="173" s="51" customFormat="1" ht="12.75" customHeight="1" x14ac:dyDescent="0.25"/>
    <row r="174" s="51" customFormat="1" ht="12.75" customHeight="1" x14ac:dyDescent="0.25"/>
    <row r="175" s="51" customFormat="1" ht="12.75" customHeight="1" x14ac:dyDescent="0.25"/>
    <row r="176" s="51" customFormat="1" ht="12.75" customHeight="1" x14ac:dyDescent="0.25"/>
    <row r="177" spans="1:7" s="51" customFormat="1" ht="12.75" customHeight="1" x14ac:dyDescent="0.25"/>
    <row r="178" spans="1:7" s="51" customFormat="1" ht="12.75" customHeight="1" x14ac:dyDescent="0.25"/>
    <row r="179" spans="1:7" s="51" customFormat="1" ht="12.75" customHeight="1" x14ac:dyDescent="0.25"/>
    <row r="180" spans="1:7" s="51" customFormat="1" ht="12.75" customHeight="1" x14ac:dyDescent="0.25"/>
    <row r="181" spans="1:7" s="51" customFormat="1" ht="12.75" customHeight="1" x14ac:dyDescent="0.25">
      <c r="G181"/>
    </row>
    <row r="182" spans="1:7" x14ac:dyDescent="0.25">
      <c r="A182" s="51"/>
      <c r="B182" s="51"/>
      <c r="C182" s="51"/>
      <c r="D182" s="51"/>
      <c r="E182" s="51"/>
    </row>
  </sheetData>
  <mergeCells count="1">
    <mergeCell ref="B1:C1"/>
  </mergeCells>
  <pageMargins left="0.7" right="0.7" top="0.78740157499999996" bottom="0.78740157499999996" header="0.3" footer="0.3"/>
  <pageSetup paperSize="9" orientation="portrait" horizontalDpi="0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</vt:i4>
      </vt:variant>
    </vt:vector>
  </HeadingPairs>
  <TitlesOfParts>
    <vt:vector size="12" baseType="lpstr">
      <vt:lpstr>SVERWEIS</vt:lpstr>
      <vt:lpstr>SVERWEIS (LÖ)</vt:lpstr>
      <vt:lpstr>für Provision</vt:lpstr>
      <vt:lpstr>für Provision (LÖ)</vt:lpstr>
      <vt:lpstr>WVERWEIS</vt:lpstr>
      <vt:lpstr>VERGLEICH</vt:lpstr>
      <vt:lpstr>INDEX</vt:lpstr>
      <vt:lpstr>BEREICH.VERSCHIEBEN Demo</vt:lpstr>
      <vt:lpstr>BEREICH.VERSCHIEBEN Anwendung</vt:lpstr>
      <vt:lpstr>BEREICH.VERSCHIEBEN Anwendu LÖ</vt:lpstr>
      <vt:lpstr>'BEREICH.VERSCHIEBEN Anwendu LÖ'!Personalliste</vt:lpstr>
      <vt:lpstr>Personalliste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2016-07-31T15:37:13Z</dcterms:created>
  <dcterms:modified xsi:type="dcterms:W3CDTF">2019-05-31T11:43:31Z</dcterms:modified>
</cp:coreProperties>
</file>